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0F66F90-A95F-45D3-B83C-913BB855CC9C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1 rok" sheetId="2" r:id="rId1"/>
    <sheet name="2 rok" sheetId="3" r:id="rId2"/>
    <sheet name="3 rok" sheetId="4" r:id="rId3"/>
  </sheets>
  <definedNames>
    <definedName name="_xlnm.Print_Area" localSheetId="0">'1 rok'!$A$1:$T$52</definedName>
    <definedName name="_xlnm.Print_Area" localSheetId="2">'3 rok'!$A$1:$R$41</definedName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D45" i="3" l="1"/>
  <c r="E45" i="3"/>
  <c r="H36" i="4" l="1"/>
  <c r="F36" i="4" s="1"/>
  <c r="H37" i="4"/>
  <c r="F37" i="4" s="1"/>
  <c r="H33" i="3"/>
  <c r="F33" i="3" s="1"/>
  <c r="H44" i="3"/>
  <c r="F44" i="3" s="1"/>
  <c r="H52" i="2"/>
  <c r="F52" i="2" s="1"/>
  <c r="G32" i="4"/>
  <c r="E31" i="4"/>
  <c r="D31" i="4"/>
  <c r="H30" i="4"/>
  <c r="F30" i="4" s="1"/>
  <c r="E30" i="4" s="1"/>
  <c r="C32" i="4"/>
  <c r="G17" i="4"/>
  <c r="I17" i="4"/>
  <c r="J17" i="4"/>
  <c r="K17" i="4"/>
  <c r="L17" i="4"/>
  <c r="M17" i="4"/>
  <c r="N17" i="4"/>
  <c r="O17" i="4"/>
  <c r="P17" i="4"/>
  <c r="H29" i="4"/>
  <c r="F29" i="4" s="1"/>
  <c r="O18" i="3"/>
  <c r="G30" i="3"/>
  <c r="I30" i="3"/>
  <c r="J30" i="3"/>
  <c r="K30" i="3"/>
  <c r="L30" i="3"/>
  <c r="M30" i="3"/>
  <c r="N30" i="3"/>
  <c r="O30" i="3"/>
  <c r="P30" i="3"/>
  <c r="G40" i="3"/>
  <c r="I40" i="3"/>
  <c r="J40" i="3"/>
  <c r="K40" i="3"/>
  <c r="L40" i="3"/>
  <c r="M40" i="3"/>
  <c r="N40" i="3"/>
  <c r="O40" i="3"/>
  <c r="P40" i="3"/>
  <c r="G48" i="2"/>
  <c r="I48" i="2"/>
  <c r="J48" i="2"/>
  <c r="K48" i="2"/>
  <c r="L48" i="2"/>
  <c r="M48" i="2"/>
  <c r="N48" i="2"/>
  <c r="O48" i="2"/>
  <c r="P48" i="2"/>
  <c r="C40" i="3"/>
  <c r="C30" i="3"/>
  <c r="C27" i="2"/>
  <c r="E36" i="4" l="1"/>
  <c r="D36" i="4"/>
  <c r="E37" i="4"/>
  <c r="D37" i="4"/>
  <c r="E33" i="3"/>
  <c r="D33" i="3"/>
  <c r="O41" i="3"/>
  <c r="D44" i="3"/>
  <c r="E44" i="3"/>
  <c r="D52" i="2"/>
  <c r="E52" i="2"/>
  <c r="D30" i="4"/>
  <c r="E29" i="4"/>
  <c r="D29" i="4"/>
  <c r="F40" i="2" l="1"/>
  <c r="E40" i="2" s="1"/>
  <c r="D40" i="2" l="1"/>
  <c r="H27" i="4"/>
  <c r="F27" i="4" s="1"/>
  <c r="H28" i="4"/>
  <c r="F28" i="4" s="1"/>
  <c r="H26" i="4"/>
  <c r="F26" i="4" s="1"/>
  <c r="G24" i="4"/>
  <c r="G33" i="4" s="1"/>
  <c r="H20" i="4"/>
  <c r="F20" i="4" s="1"/>
  <c r="H21" i="4"/>
  <c r="F21" i="4" s="1"/>
  <c r="H22" i="4"/>
  <c r="F22" i="4" s="1"/>
  <c r="H23" i="4"/>
  <c r="F23" i="4" s="1"/>
  <c r="H19" i="4"/>
  <c r="F19" i="4" s="1"/>
  <c r="H18" i="4"/>
  <c r="F18" i="4" s="1"/>
  <c r="C24" i="4"/>
  <c r="C17" i="4"/>
  <c r="H12" i="4"/>
  <c r="F12" i="4" s="1"/>
  <c r="H13" i="4"/>
  <c r="F13" i="4" s="1"/>
  <c r="H14" i="4"/>
  <c r="F14" i="4" s="1"/>
  <c r="H15" i="4"/>
  <c r="F15" i="4" s="1"/>
  <c r="H16" i="4"/>
  <c r="F16" i="4" s="1"/>
  <c r="H11" i="4"/>
  <c r="H36" i="3"/>
  <c r="F36" i="3" s="1"/>
  <c r="H34" i="3"/>
  <c r="F34" i="3" s="1"/>
  <c r="H32" i="3"/>
  <c r="H39" i="3"/>
  <c r="F39" i="3" s="1"/>
  <c r="H38" i="3"/>
  <c r="F38" i="3" s="1"/>
  <c r="H35" i="3"/>
  <c r="F35" i="3" s="1"/>
  <c r="H22" i="3"/>
  <c r="F22" i="3" s="1"/>
  <c r="H23" i="3"/>
  <c r="F23" i="3" s="1"/>
  <c r="H24" i="3"/>
  <c r="F24" i="3" s="1"/>
  <c r="H26" i="3"/>
  <c r="F26" i="3" s="1"/>
  <c r="H27" i="3"/>
  <c r="F27" i="3" s="1"/>
  <c r="H29" i="3"/>
  <c r="F29" i="3" s="1"/>
  <c r="H28" i="3"/>
  <c r="F28" i="3" s="1"/>
  <c r="H20" i="3"/>
  <c r="F20" i="3" s="1"/>
  <c r="H25" i="3"/>
  <c r="F25" i="3" s="1"/>
  <c r="H21" i="3"/>
  <c r="F21" i="3" s="1"/>
  <c r="H19" i="3"/>
  <c r="G18" i="3"/>
  <c r="G41" i="3" s="1"/>
  <c r="C18" i="3"/>
  <c r="F32" i="4" l="1"/>
  <c r="C33" i="4"/>
  <c r="F19" i="3"/>
  <c r="F30" i="3" s="1"/>
  <c r="H30" i="3"/>
  <c r="F32" i="3"/>
  <c r="F40" i="3" s="1"/>
  <c r="H40" i="3"/>
  <c r="F11" i="4"/>
  <c r="F17" i="4" s="1"/>
  <c r="H17" i="4"/>
  <c r="F24" i="4"/>
  <c r="H24" i="4"/>
  <c r="H32" i="4"/>
  <c r="H14" i="3"/>
  <c r="F14" i="3" s="1"/>
  <c r="H15" i="3"/>
  <c r="F15" i="3" s="1"/>
  <c r="H16" i="3"/>
  <c r="F16" i="3" s="1"/>
  <c r="H17" i="3"/>
  <c r="F17" i="3" s="1"/>
  <c r="H13" i="3"/>
  <c r="F13" i="3" s="1"/>
  <c r="H12" i="3"/>
  <c r="F12" i="3" s="1"/>
  <c r="H11" i="3"/>
  <c r="F11" i="3" s="1"/>
  <c r="F12" i="2"/>
  <c r="G27" i="2"/>
  <c r="H14" i="2"/>
  <c r="F14" i="2" s="1"/>
  <c r="O27" i="2"/>
  <c r="L27" i="2"/>
  <c r="I27" i="2"/>
  <c r="C48" i="2"/>
  <c r="C37" i="2"/>
  <c r="H33" i="4" l="1"/>
  <c r="F33" i="4"/>
  <c r="E36" i="3" l="1"/>
  <c r="D36" i="3"/>
  <c r="E14" i="4"/>
  <c r="D14" i="4"/>
  <c r="H22" i="2"/>
  <c r="F22" i="2" s="1"/>
  <c r="D19" i="4" l="1"/>
  <c r="E19" i="4"/>
  <c r="H44" i="2"/>
  <c r="F44" i="2" s="1"/>
  <c r="H45" i="2"/>
  <c r="F45" i="2" s="1"/>
  <c r="E32" i="3"/>
  <c r="E34" i="3"/>
  <c r="D45" i="2" l="1"/>
  <c r="E45" i="2"/>
  <c r="D44" i="2"/>
  <c r="E44" i="2"/>
  <c r="D32" i="3"/>
  <c r="D34" i="3"/>
  <c r="E21" i="3" l="1"/>
  <c r="D21" i="3"/>
  <c r="G37" i="2"/>
  <c r="G49" i="2" s="1"/>
  <c r="I37" i="2"/>
  <c r="I49" i="2" s="1"/>
  <c r="J37" i="2"/>
  <c r="K37" i="2"/>
  <c r="L37" i="2"/>
  <c r="L49" i="2" s="1"/>
  <c r="M37" i="2"/>
  <c r="N37" i="2"/>
  <c r="O37" i="2"/>
  <c r="O49" i="2" s="1"/>
  <c r="P37" i="2"/>
  <c r="J27" i="2"/>
  <c r="K27" i="2"/>
  <c r="M27" i="2"/>
  <c r="N27" i="2"/>
  <c r="N49" i="2" s="1"/>
  <c r="P27" i="2"/>
  <c r="Q27" i="2"/>
  <c r="M49" i="2" l="1"/>
  <c r="K49" i="2"/>
  <c r="P49" i="2"/>
  <c r="J49" i="2"/>
  <c r="C49" i="2"/>
  <c r="H25" i="2"/>
  <c r="F25" i="2" s="1"/>
  <c r="H26" i="2"/>
  <c r="F26" i="2" s="1"/>
  <c r="E25" i="2" l="1"/>
  <c r="D25" i="2"/>
  <c r="E26" i="2"/>
  <c r="D26" i="2"/>
  <c r="H31" i="2"/>
  <c r="F31" i="2" s="1"/>
  <c r="I18" i="3"/>
  <c r="I41" i="3" s="1"/>
  <c r="J18" i="3"/>
  <c r="J41" i="3" s="1"/>
  <c r="K18" i="3"/>
  <c r="K41" i="3" s="1"/>
  <c r="L18" i="3"/>
  <c r="L41" i="3" s="1"/>
  <c r="M18" i="3"/>
  <c r="M41" i="3" s="1"/>
  <c r="N18" i="3"/>
  <c r="N41" i="3" s="1"/>
  <c r="P18" i="3"/>
  <c r="P41" i="3" s="1"/>
  <c r="E31" i="2" l="1"/>
  <c r="D31" i="2"/>
  <c r="C41" i="3"/>
  <c r="E17" i="3"/>
  <c r="D17" i="3"/>
  <c r="I32" i="4"/>
  <c r="J32" i="4"/>
  <c r="K32" i="4"/>
  <c r="L32" i="4"/>
  <c r="M32" i="4"/>
  <c r="N32" i="4"/>
  <c r="O32" i="4"/>
  <c r="P32" i="4"/>
  <c r="I24" i="4" l="1"/>
  <c r="I33" i="4" s="1"/>
  <c r="J24" i="4"/>
  <c r="J33" i="4" s="1"/>
  <c r="K24" i="4"/>
  <c r="K33" i="4" s="1"/>
  <c r="L24" i="4"/>
  <c r="L33" i="4" s="1"/>
  <c r="M24" i="4"/>
  <c r="M33" i="4" s="1"/>
  <c r="N24" i="4"/>
  <c r="N33" i="4" s="1"/>
  <c r="O24" i="4"/>
  <c r="O33" i="4" s="1"/>
  <c r="P24" i="4"/>
  <c r="P33" i="4" s="1"/>
  <c r="E26" i="4" l="1"/>
  <c r="D26" i="4"/>
  <c r="E13" i="4" l="1"/>
  <c r="D11" i="4"/>
  <c r="E11" i="4"/>
  <c r="D20" i="4"/>
  <c r="E20" i="4"/>
  <c r="D18" i="4"/>
  <c r="E18" i="4"/>
  <c r="D28" i="4"/>
  <c r="E28" i="4"/>
  <c r="D21" i="4"/>
  <c r="E21" i="4"/>
  <c r="D16" i="4"/>
  <c r="E16" i="4"/>
  <c r="D27" i="4"/>
  <c r="E27" i="4"/>
  <c r="D12" i="4"/>
  <c r="E12" i="4"/>
  <c r="D15" i="4"/>
  <c r="E15" i="4"/>
  <c r="D22" i="4"/>
  <c r="E22" i="4"/>
  <c r="D23" i="4"/>
  <c r="E23" i="4"/>
  <c r="E32" i="4" l="1"/>
  <c r="D24" i="4"/>
  <c r="E17" i="4"/>
  <c r="E24" i="4"/>
  <c r="D32" i="4"/>
  <c r="D13" i="4"/>
  <c r="D17" i="4" s="1"/>
  <c r="D33" i="4" l="1"/>
  <c r="E33" i="4"/>
  <c r="E25" i="3"/>
  <c r="E20" i="3"/>
  <c r="E28" i="3"/>
  <c r="E38" i="3"/>
  <c r="E39" i="3"/>
  <c r="E15" i="3"/>
  <c r="E14" i="3"/>
  <c r="E27" i="3"/>
  <c r="E22" i="3"/>
  <c r="E26" i="3"/>
  <c r="E13" i="3"/>
  <c r="E24" i="3"/>
  <c r="E23" i="3"/>
  <c r="E12" i="3"/>
  <c r="E19" i="3"/>
  <c r="H18" i="3" l="1"/>
  <c r="H41" i="3" s="1"/>
  <c r="D19" i="3"/>
  <c r="D24" i="3"/>
  <c r="D26" i="3"/>
  <c r="D22" i="3"/>
  <c r="D14" i="3"/>
  <c r="D15" i="3"/>
  <c r="D39" i="3"/>
  <c r="D28" i="3"/>
  <c r="D25" i="3"/>
  <c r="D12" i="3"/>
  <c r="D23" i="3"/>
  <c r="D13" i="3"/>
  <c r="D27" i="3"/>
  <c r="D38" i="3"/>
  <c r="D20" i="3"/>
  <c r="F18" i="3" l="1"/>
  <c r="F41" i="3" s="1"/>
  <c r="E11" i="3"/>
  <c r="D11" i="3"/>
  <c r="E35" i="3"/>
  <c r="E40" i="3" s="1"/>
  <c r="D35" i="3"/>
  <c r="D40" i="3" s="1"/>
  <c r="D29" i="3"/>
  <c r="D30" i="3" s="1"/>
  <c r="E29" i="3"/>
  <c r="E30" i="3" s="1"/>
  <c r="E16" i="3"/>
  <c r="D16" i="3"/>
  <c r="H16" i="2"/>
  <c r="F16" i="2" l="1"/>
  <c r="E16" i="2" s="1"/>
  <c r="E18" i="3"/>
  <c r="E41" i="3" s="1"/>
  <c r="D18" i="3"/>
  <c r="D41" i="3" s="1"/>
  <c r="D16" i="2" l="1"/>
  <c r="H15" i="2"/>
  <c r="F15" i="2" l="1"/>
  <c r="H46" i="2"/>
  <c r="H11" i="2"/>
  <c r="F11" i="2" s="1"/>
  <c r="H13" i="2"/>
  <c r="F13" i="2" s="1"/>
  <c r="H23" i="2"/>
  <c r="F23" i="2" s="1"/>
  <c r="H24" i="2"/>
  <c r="F24" i="2" s="1"/>
  <c r="H33" i="2"/>
  <c r="F33" i="2" s="1"/>
  <c r="H36" i="2"/>
  <c r="F36" i="2" s="1"/>
  <c r="H47" i="2"/>
  <c r="F47" i="2" s="1"/>
  <c r="H43" i="2"/>
  <c r="F43" i="2" s="1"/>
  <c r="H34" i="2"/>
  <c r="F34" i="2" s="1"/>
  <c r="H35" i="2"/>
  <c r="F35" i="2" s="1"/>
  <c r="F42" i="2"/>
  <c r="E42" i="2" s="1"/>
  <c r="E22" i="2"/>
  <c r="H21" i="2"/>
  <c r="H20" i="2"/>
  <c r="F20" i="2" s="1"/>
  <c r="F21" i="2" l="1"/>
  <c r="E21" i="2" s="1"/>
  <c r="F46" i="2"/>
  <c r="D46" i="2" s="1"/>
  <c r="D22" i="2"/>
  <c r="D36" i="2"/>
  <c r="E36" i="2"/>
  <c r="D33" i="2"/>
  <c r="E33" i="2"/>
  <c r="D23" i="2"/>
  <c r="E23" i="2"/>
  <c r="D11" i="2"/>
  <c r="E11" i="2"/>
  <c r="D47" i="2"/>
  <c r="E47" i="2"/>
  <c r="D24" i="2"/>
  <c r="E24" i="2"/>
  <c r="D34" i="2"/>
  <c r="E34" i="2"/>
  <c r="D43" i="2"/>
  <c r="E43" i="2"/>
  <c r="D35" i="2"/>
  <c r="E35" i="2"/>
  <c r="D42" i="2"/>
  <c r="D21" i="2"/>
  <c r="H39" i="2"/>
  <c r="H48" i="2" s="1"/>
  <c r="H28" i="2"/>
  <c r="D15" i="2"/>
  <c r="H29" i="2"/>
  <c r="F29" i="2" s="1"/>
  <c r="H17" i="2"/>
  <c r="H30" i="2"/>
  <c r="F30" i="2" s="1"/>
  <c r="H18" i="2"/>
  <c r="H32" i="2"/>
  <c r="F32" i="2" s="1"/>
  <c r="E32" i="2" s="1"/>
  <c r="H19" i="2"/>
  <c r="F19" i="2" s="1"/>
  <c r="F17" i="2" l="1"/>
  <c r="D17" i="2" s="1"/>
  <c r="H27" i="2"/>
  <c r="F18" i="2"/>
  <c r="D18" i="2" s="1"/>
  <c r="F28" i="2"/>
  <c r="F37" i="2" s="1"/>
  <c r="H37" i="2"/>
  <c r="E46" i="2"/>
  <c r="E13" i="2"/>
  <c r="D13" i="2"/>
  <c r="E20" i="2"/>
  <c r="D20" i="2"/>
  <c r="F39" i="2"/>
  <c r="E29" i="2"/>
  <c r="D29" i="2"/>
  <c r="E30" i="2"/>
  <c r="D30" i="2"/>
  <c r="E18" i="2"/>
  <c r="E15" i="2"/>
  <c r="D32" i="2"/>
  <c r="H49" i="2" l="1"/>
  <c r="E39" i="2"/>
  <c r="E48" i="2" s="1"/>
  <c r="F48" i="2"/>
  <c r="E17" i="2"/>
  <c r="D28" i="2"/>
  <c r="D37" i="2" s="1"/>
  <c r="E28" i="2"/>
  <c r="E37" i="2" s="1"/>
  <c r="F27" i="2"/>
  <c r="F49" i="2" s="1"/>
  <c r="D14" i="2"/>
  <c r="E14" i="2"/>
  <c r="D12" i="2"/>
  <c r="E12" i="2"/>
  <c r="D19" i="2"/>
  <c r="E19" i="2"/>
  <c r="D39" i="2"/>
  <c r="D48" i="2" s="1"/>
  <c r="E27" i="2" l="1"/>
  <c r="E49" i="2" s="1"/>
  <c r="D27" i="2"/>
  <c r="D49" i="2" s="1"/>
</calcChain>
</file>

<file path=xl/sharedStrings.xml><?xml version="1.0" encoding="utf-8"?>
<sst xmlns="http://schemas.openxmlformats.org/spreadsheetml/2006/main" count="512" uniqueCount="249">
  <si>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</si>
  <si>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</si>
  <si>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</si>
  <si>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</si>
  <si>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</si>
  <si>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</si>
  <si>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</si>
  <si>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</si>
  <si>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</si>
  <si>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</si>
  <si>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</si>
  <si>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</si>
  <si>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</si>
  <si>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</si>
  <si>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</si>
  <si>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</si>
  <si>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</si>
  <si>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</si>
  <si>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</si>
  <si>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</si>
  <si>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</si>
  <si>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</si>
  <si>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</si>
  <si>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</si>
  <si>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</si>
  <si>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</si>
  <si>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</si>
  <si>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</si>
  <si>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</si>
  <si>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</si>
  <si>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</si>
  <si>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</si>
  <si>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</si>
  <si>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</si>
  <si>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</si>
  <si>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</si>
  <si>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</si>
  <si>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Rada Uczelniana Samorządu Studenckiego</t>
  </si>
  <si>
    <t>Katedra i Zakład Biologii Komórki</t>
  </si>
  <si>
    <t>Studium Języków Obcych</t>
  </si>
  <si>
    <t>Biblioteka Główna UMP</t>
  </si>
  <si>
    <t>Katedra Nauk Społecznych i Humanistycznych</t>
  </si>
  <si>
    <t>Katedra i Zakład Fizjologii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</si>
  <si>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</si>
  <si>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</si>
  <si>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</si>
  <si>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</si>
  <si>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</si>
  <si>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Zakład Filozofii Medycyny i Bioetyki</t>
  </si>
  <si>
    <t>Zakład Optometrii</t>
  </si>
  <si>
    <t>Katedra i Zakład Psychologii Klinicznej</t>
  </si>
  <si>
    <t>Zakład Medycyny Środowiskowej</t>
  </si>
  <si>
    <t>Katedra i Zakład Chemii Nieorganicznej i Analitycznej</t>
  </si>
  <si>
    <t>Katedra i Zakład Chemii Organicznej</t>
  </si>
  <si>
    <t>Klinika Hipertensjologii, Angiologii i Chorób Wewnętrznych</t>
  </si>
  <si>
    <t>Katedra i Zakład Genetyki Medycznej</t>
  </si>
  <si>
    <t>Katedra i Zakład Histologii i Embriologii</t>
  </si>
  <si>
    <t>Katedra i Zakład Informatyki i Statystyki</t>
  </si>
  <si>
    <t>Katedra i Klinika Neurologii Wieku Rozwojowego</t>
  </si>
  <si>
    <t>Zaliczenie</t>
  </si>
  <si>
    <t>Egzamin</t>
  </si>
  <si>
    <t>Jednostka Koordynująca</t>
  </si>
  <si>
    <t>Parazytologia* (Z)</t>
  </si>
  <si>
    <t>Perspektywy antropologiczne w biotechnologii* (Z)</t>
  </si>
  <si>
    <t>Markery nowotworowe* (Z)</t>
  </si>
  <si>
    <t>Identyfikacja osobnicza w kryminalistyce* (L)</t>
  </si>
  <si>
    <t>Doraźna pomoc medyczna* (Z)</t>
  </si>
  <si>
    <t>Zakład Ratownictwa Medycznego</t>
  </si>
  <si>
    <t>Fakultety*</t>
  </si>
  <si>
    <t>Katedra i Zakład Genetyki i Mikrobiologii Farmaceutycznej</t>
  </si>
  <si>
    <t xml:space="preserve">Podlewski Roland dr n. hum. </t>
  </si>
  <si>
    <t>jednostka prowadząca</t>
  </si>
  <si>
    <t>B</t>
  </si>
  <si>
    <t>Katedra i Zakład Chemii Klinicznej i Diagnostyki Molekularnej</t>
  </si>
  <si>
    <t>Katedra i Zakład Biochemii Farmaceutycznej</t>
  </si>
  <si>
    <t>Katedra i Zakład Technologii Chemicznej Środków Leczniczych</t>
  </si>
  <si>
    <t>Katedra i Zakład Farmacji Fizycznej i Farmakokinetyki</t>
  </si>
  <si>
    <t>Nanotechnologia* (Z)</t>
  </si>
  <si>
    <t>Patomorfologia* (Z)</t>
  </si>
  <si>
    <t>Zakład Patomorfologii Klinicznej</t>
  </si>
  <si>
    <t>Praktyki wakacyjne*</t>
  </si>
  <si>
    <t>Zakład Histologii i Embriologii</t>
  </si>
  <si>
    <t>prof. dr hab. n.med. Ruciński Marcin</t>
  </si>
  <si>
    <t>Techniki obrazowania* (L)</t>
  </si>
  <si>
    <t>Katedra i Zakład Elektroradiologii</t>
  </si>
  <si>
    <t>Nutrigenomika* (Z)</t>
  </si>
  <si>
    <t>semestr: V i VI</t>
  </si>
  <si>
    <t>Katedra i Zakład Farmakoekonomiki i Farmacji Społecznej</t>
  </si>
  <si>
    <t>dr n. med. Florczak Anna</t>
  </si>
  <si>
    <t>Komercjalizacja wyników badań *(Z)</t>
  </si>
  <si>
    <t>Zakład Patofizjologii Starzenia i Chorób Cywilizacyjnych</t>
  </si>
  <si>
    <t>Klinka Onkologii Klinicznej i Doświadczalnej</t>
  </si>
  <si>
    <t>dr Koczorowski Tomasz</t>
  </si>
  <si>
    <t>dr Joanna Bartkowiak-Wieczorek</t>
  </si>
  <si>
    <t>Katedra i Zakład Kosmetologii Praktycznej i Profilaktyki Chorób Skóry</t>
  </si>
  <si>
    <t>dr Urszula Oleksiewicz</t>
  </si>
  <si>
    <t xml:space="preserve">RAMOWY PLAN STUDIÓW </t>
  </si>
  <si>
    <t>RAMOWY PLAN STUDIÓW</t>
  </si>
  <si>
    <t xml:space="preserve">Bionanotechnologia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</si>
  <si>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</si>
  <si>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</si>
  <si>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</si>
  <si>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</si>
  <si>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</si>
  <si>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Komórki macierzyste </t>
  </si>
  <si>
    <t>Proteomika</t>
  </si>
  <si>
    <t>RAZEM 5 SEMESTR</t>
  </si>
  <si>
    <t>RAZEM 6 SEMESTR</t>
  </si>
  <si>
    <t>RAZEM III ROK</t>
  </si>
  <si>
    <t>RAZEM 3 SEMESTR</t>
  </si>
  <si>
    <t xml:space="preserve">Biochemia </t>
  </si>
  <si>
    <t xml:space="preserve">Biostatystyka </t>
  </si>
  <si>
    <t xml:space="preserve">Mikrobiologia przemysłowa </t>
  </si>
  <si>
    <t xml:space="preserve">Ochrona Własności Intelektualnej </t>
  </si>
  <si>
    <t xml:space="preserve">Prawne i społeczne aspekty biotechnologii medycznej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</si>
  <si>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</si>
  <si>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</si>
  <si>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</si>
  <si>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</si>
  <si>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</si>
  <si>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</si>
  <si>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</si>
  <si>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</si>
  <si>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</si>
  <si>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</si>
  <si>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</si>
  <si>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</si>
  <si>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</si>
  <si>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</si>
  <si>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</si>
  <si>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</si>
  <si>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</si>
  <si>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</si>
  <si>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</si>
  <si>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</si>
  <si>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</si>
  <si>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</si>
  <si>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</si>
  <si>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</si>
  <si>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</si>
  <si>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</si>
  <si>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</si>
  <si>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</si>
  <si>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</si>
  <si>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</si>
  <si>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</si>
  <si>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</si>
  <si>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</si>
  <si>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>Paweł Czudaj</t>
  </si>
  <si>
    <t xml:space="preserve">Choroby cywilizacyjne </t>
  </si>
  <si>
    <t>dr Agnieszka Żok</t>
  </si>
  <si>
    <t>dr Justyna Czekajewska</t>
  </si>
  <si>
    <t>rok studiów: I</t>
  </si>
  <si>
    <t>rok studiów: II</t>
  </si>
  <si>
    <t>rok studiów: III,</t>
  </si>
  <si>
    <t>Zakład Medycyny Sądowej</t>
  </si>
  <si>
    <t>dr Urszula Kazimierczak</t>
  </si>
  <si>
    <t>dr Anna Siemiątkowska</t>
  </si>
  <si>
    <t>dr Paweł Pieta</t>
  </si>
  <si>
    <t>dr Paweł Pięta</t>
  </si>
  <si>
    <t>prof. dr hab. Anna Jankowska</t>
  </si>
  <si>
    <t xml:space="preserve">dr n. med. Sroka Alicja </t>
  </si>
  <si>
    <t>mgr Radek Arkadiusz</t>
  </si>
  <si>
    <t xml:space="preserve">dr hab. Warchoł Wojciech </t>
  </si>
  <si>
    <t xml:space="preserve">prof. dr hab. Mojs Ewa </t>
  </si>
  <si>
    <t xml:space="preserve"> prof. dr hab. Matysiak Jan</t>
  </si>
  <si>
    <t xml:space="preserve">dr Kuszel Łukasz </t>
  </si>
  <si>
    <t>dr hab. Karolina Sterzyńska</t>
  </si>
  <si>
    <t xml:space="preserve">dr hab.  Roszak Magdalena </t>
  </si>
  <si>
    <t>mgr Kotlarek-Naskręt Magdalena</t>
  </si>
  <si>
    <t xml:space="preserve">dr Przybylski Janusz </t>
  </si>
  <si>
    <t>dr Nowosadko Maria</t>
  </si>
  <si>
    <t xml:space="preserve">prof. dr hab. Rzymski Piotr </t>
  </si>
  <si>
    <t xml:space="preserve">prof. dr hab. Burchardt Paweł </t>
  </si>
  <si>
    <t xml:space="preserve">dr Nowosadko Maria </t>
  </si>
  <si>
    <t xml:space="preserve">prof. dr hab. Marzena Gajęcka </t>
  </si>
  <si>
    <t>dr hab. Maria Wołuń-Cholewa</t>
  </si>
  <si>
    <t xml:space="preserve">dr Kurzawa Paweł </t>
  </si>
  <si>
    <t>drhab. Żurawski Jakub</t>
  </si>
  <si>
    <t xml:space="preserve">prof. dr hab. Jankowska Anna </t>
  </si>
  <si>
    <t xml:space="preserve">dr hab.Kaczmarek Mariusz </t>
  </si>
  <si>
    <t xml:space="preserve">dr hab. Wierzchowski Marcin </t>
  </si>
  <si>
    <t xml:space="preserve"> prof. dr hab. Jacek Mackiewicz</t>
  </si>
  <si>
    <t xml:space="preserve">dr hab. Domaradzki Jan </t>
  </si>
  <si>
    <t xml:space="preserve">dr Lisiak Natalia </t>
  </si>
  <si>
    <t xml:space="preserve">dr hab. Paluszczak Jarosław </t>
  </si>
  <si>
    <t>dr Przybyła Anna</t>
  </si>
  <si>
    <t xml:space="preserve"> prof. dr hab. Dams-Kozłowska Hanna</t>
  </si>
  <si>
    <t xml:space="preserve">dr Lorkiewicz-Muszyńska Dorota </t>
  </si>
  <si>
    <t>dr Zwierzchowski Grzegorz</t>
  </si>
  <si>
    <t>prof. dr hab. Dariusz Iżycki</t>
  </si>
  <si>
    <t xml:space="preserve"> dr hab.Tykarska Ewa</t>
  </si>
  <si>
    <t>dr hab. Dams-Kozłowska Hanna</t>
  </si>
  <si>
    <t>dr Dutkiewicz Zbigniew</t>
  </si>
  <si>
    <t>dr hab. Kikowska Małgorzata</t>
  </si>
  <si>
    <t xml:space="preserve">dr Kazimierczak Urszula </t>
  </si>
  <si>
    <t xml:space="preserve">prof. dr hab. Rubiś Błażej </t>
  </si>
  <si>
    <t>dr  Przybyła Anna</t>
  </si>
  <si>
    <t xml:space="preserve">prof. dr hab. Mackiewicz Andrzej </t>
  </si>
  <si>
    <t xml:space="preserve">prof. dr hab. Matysiak Jan </t>
  </si>
  <si>
    <t xml:space="preserve">dr hab. Kus Krzysztof </t>
  </si>
  <si>
    <t>dr Florczak Anna</t>
  </si>
  <si>
    <t>prof. dr hab. Andrusiewicz Mirosław</t>
  </si>
  <si>
    <t>prof. dr hab. Mirosław Andrusiewicz</t>
  </si>
  <si>
    <t>dr hab. Kujawski Jacek</t>
  </si>
  <si>
    <t xml:space="preserve"> dr Grażyna Greczka</t>
  </si>
  <si>
    <t>Biokrystalografia * (Z)</t>
  </si>
  <si>
    <t>Terapia genowa *(L)</t>
  </si>
  <si>
    <t>Onkologia *(Z)</t>
  </si>
  <si>
    <t>Analiza publikacji naukowych* (Z,L)</t>
  </si>
  <si>
    <t xml:space="preserve">Medyczna diagnostyka laboratoryjna* (L) </t>
  </si>
  <si>
    <t xml:space="preserve">Medyczne zastosowania kannabinoidów* </t>
  </si>
  <si>
    <t xml:space="preserve">Biologia molekularna  </t>
  </si>
  <si>
    <t xml:space="preserve">Immunologia </t>
  </si>
  <si>
    <t xml:space="preserve">Inżynieria bioinformatyczna </t>
  </si>
  <si>
    <t>Typografia prac naukowych* (L)</t>
  </si>
  <si>
    <t xml:space="preserve">Inżynieria genetyczna </t>
  </si>
  <si>
    <t xml:space="preserve">Przygotowanie do pracy ze zwierzętami labratoryjnymi (certyfikat)  </t>
  </si>
  <si>
    <t xml:space="preserve">Diagnostyka molekularna </t>
  </si>
  <si>
    <t xml:space="preserve">Wirusologia molekularna </t>
  </si>
  <si>
    <t xml:space="preserve">Przygotowanie publikacji naukowych* ( L)  </t>
  </si>
  <si>
    <t xml:space="preserve">Biologia nowotworów  </t>
  </si>
  <si>
    <t>dr Izabela Rzymska</t>
  </si>
  <si>
    <t>Zakład Filozofii Medycznej</t>
  </si>
  <si>
    <t>Klinika Hipertensjologii, Angiologii Chorób Wewnętrznych</t>
  </si>
  <si>
    <t>prof. dr  hab.. Burchardt Paweł</t>
  </si>
  <si>
    <t>dr hab. Kaczmarek Mariusz</t>
  </si>
  <si>
    <t>Studium Język Obcych</t>
  </si>
  <si>
    <t>Zajkład Medycyny Środowiskowej</t>
  </si>
  <si>
    <t>dr hab.. Rzymski Piotr</t>
  </si>
  <si>
    <t xml:space="preserve">dr hab. Żurawski Jakub </t>
  </si>
  <si>
    <t xml:space="preserve">prof. dr hab. Steinborn Barbara </t>
  </si>
  <si>
    <t>Filozofia z elementami ewolucjonizmu (L)</t>
  </si>
  <si>
    <t>PRZEDMIOTY DO WYBORU (studenci wybierają przedmioty za 16 ECTS)</t>
  </si>
  <si>
    <t>*lista przedmiotów do wyboru (Z semestr zimowy, L semestr letni)</t>
  </si>
  <si>
    <t>PRZEDMIOTY DO WYBORU (studenci wybierają przedmioty za 21 ECTS)</t>
  </si>
  <si>
    <t>Genetyka medyczna</t>
  </si>
  <si>
    <t>Kontrola jakosci badań* (Z)</t>
  </si>
  <si>
    <t>Podstawy badań klinicznych* (Z)</t>
  </si>
  <si>
    <t>Zastosowanie sztucznej inteligencji w badaniach biomedycznych*</t>
  </si>
  <si>
    <t>Biotechnologia w chorobach zakaźnych* (Z)</t>
  </si>
  <si>
    <t xml:space="preserve">Przygotowanie do egzaminu dyplomowego* </t>
  </si>
  <si>
    <t>Język niemiecki* (Z,L)</t>
  </si>
  <si>
    <t>PRZEDMIOTY DO WYBORU (studenci wybierają 17 ECTS: 5 ECTS - przygotowanie do egzaminu dyplomowego i 12 ECTS z przedmiotów)</t>
  </si>
  <si>
    <t>suma ECTS przedmiotów do wyboru</t>
  </si>
  <si>
    <t>dr J. Matuszewska</t>
  </si>
  <si>
    <r>
      <t xml:space="preserve">od naboru: </t>
    </r>
    <r>
      <rPr>
        <b/>
        <sz val="10"/>
        <rFont val="Calibri"/>
        <family val="2"/>
        <charset val="238"/>
        <scheme val="minor"/>
      </rPr>
      <t>2025/2026</t>
    </r>
    <r>
      <rPr>
        <b/>
        <sz val="10"/>
        <color theme="1"/>
        <rFont val="Calibri"/>
        <family val="2"/>
        <charset val="238"/>
        <scheme val="minor"/>
      </rPr>
      <t xml:space="preserve">    </t>
    </r>
  </si>
  <si>
    <r>
      <t xml:space="preserve"> od naboru: </t>
    </r>
    <r>
      <rPr>
        <b/>
        <sz val="14"/>
        <rFont val="Calibri"/>
        <family val="2"/>
        <charset val="238"/>
        <scheme val="minor"/>
      </rPr>
      <t>2025/2026</t>
    </r>
  </si>
  <si>
    <r>
      <t xml:space="preserve">od naboru: </t>
    </r>
    <r>
      <rPr>
        <b/>
        <sz val="9"/>
        <rFont val="Calibri"/>
        <family val="2"/>
        <charset val="238"/>
        <scheme val="minor"/>
      </rPr>
      <t xml:space="preserve">2025/2026  </t>
    </r>
    <r>
      <rPr>
        <b/>
        <sz val="9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</si>
</sst>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3" fillId="0" borderId="1" xfId="0" applyFont="1" applyBorder="1" applyAlignment="1">
      <alignment horizontal="center"/>
    </xf>
    <xf numFmtId="2" fontId="33" fillId="0" borderId="1" xfId="0" applyNumberFormat="1" applyFont="1" applyBorder="1" applyAlignment="1">
      <alignment horizontal="center"/>
    </xf>
    <xf numFmtId="0" fontId="34" fillId="0" borderId="0" xfId="0" applyFont="1"/>
    <xf numFmtId="0" fontId="3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center" wrapText="1"/>
    </xf>
    <xf numFmtId="2" fontId="17" fillId="2" borderId="1" xfId="1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0" fillId="2" borderId="0" xfId="0" applyFill="1"/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7" fillId="2" borderId="1" xfId="1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center"/>
    </xf>
    <xf numFmtId="0" fontId="34" fillId="2" borderId="1" xfId="0" applyFont="1" applyFill="1" applyBorder="1"/>
    <xf numFmtId="0" fontId="34" fillId="2" borderId="0" xfId="0" applyFont="1" applyFill="1"/>
    <xf numFmtId="0" fontId="4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right"/>
    </xf>
    <xf numFmtId="0" fontId="3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0" fillId="2" borderId="1" xfId="0" applyFill="1" applyBorder="1"/>
    <xf numFmtId="0" fontId="32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left" vertical="center"/>
    </xf>
    <xf numFmtId="0" fontId="33" fillId="2" borderId="1" xfId="0" applyFont="1" applyFill="1" applyBorder="1"/>
    <xf numFmtId="0" fontId="3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/>
    </xf>
    <xf numFmtId="4" fontId="33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23" fillId="2" borderId="1" xfId="0" applyFont="1" applyFill="1" applyBorder="1"/>
    <xf numFmtId="0" fontId="15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wrapText="1"/>
    </xf>
    <xf numFmtId="0" fontId="26" fillId="2" borderId="0" xfId="0" applyFont="1" applyFill="1"/>
    <xf numFmtId="0" fontId="17" fillId="2" borderId="1" xfId="0" applyFont="1" applyFill="1" applyBorder="1" applyAlignment="1">
      <alignment vertical="center"/>
    </xf>
    <xf numFmtId="0" fontId="20" fillId="2" borderId="0" xfId="0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left"/>
    </xf>
    <xf numFmtId="2" fontId="18" fillId="2" borderId="1" xfId="0" applyNumberFormat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vertical="center" wrapText="1"/>
    </xf>
    <xf numFmtId="0" fontId="1" fillId="2" borderId="0" xfId="0" applyFont="1" applyFill="1"/>
    <xf numFmtId="0" fontId="17" fillId="2" borderId="0" xfId="0" applyFont="1" applyFill="1"/>
    <xf numFmtId="0" fontId="3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/>
    </xf>
    <xf numFmtId="2" fontId="33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wrapText="1"/>
    </xf>
    <xf numFmtId="0" fontId="33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0" fontId="37" fillId="2" borderId="1" xfId="0" applyFont="1" applyFill="1" applyBorder="1" applyAlignment="1">
      <alignment vertical="center" wrapText="1"/>
    </xf>
    <xf numFmtId="0" fontId="0" fillId="0" borderId="1" xfId="0" applyBorder="1"/>
    <xf numFmtId="0" fontId="17" fillId="0" borderId="1" xfId="0" applyFont="1" applyBorder="1"/>
    <xf numFmtId="0" fontId="16" fillId="0" borderId="1" xfId="0" applyFont="1" applyBorder="1"/>
    <xf numFmtId="0" fontId="34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4" fillId="0" borderId="1" xfId="0" applyFont="1" applyBorder="1" applyAlignment="1">
      <alignment horizontal="left"/>
    </xf>
    <xf numFmtId="0" fontId="0" fillId="0" borderId="0" xfId="0" applyBorder="1"/>
    <xf numFmtId="0" fontId="7" fillId="2" borderId="0" xfId="0" applyFont="1" applyFill="1" applyBorder="1" applyAlignment="1">
      <alignment horizontal="left" wrapText="1"/>
    </xf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0" fontId="17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 wrapText="1"/>
    </xf>
    <xf numFmtId="2" fontId="17" fillId="2" borderId="4" xfId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6" fillId="0" borderId="0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/>
    </xf>
    <xf numFmtId="0" fontId="32" fillId="2" borderId="5" xfId="0" applyFont="1" applyFill="1" applyBorder="1" applyAlignment="1">
      <alignment horizontal="left" wrapText="1"/>
    </xf>
    <xf numFmtId="0" fontId="30" fillId="2" borderId="5" xfId="0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0" fillId="2" borderId="5" xfId="0" applyFont="1" applyFill="1" applyBorder="1"/>
    <xf numFmtId="0" fontId="0" fillId="2" borderId="5" xfId="0" applyFill="1" applyBorder="1"/>
    <xf numFmtId="0" fontId="34" fillId="2" borderId="0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/>
    </xf>
    <xf numFmtId="2" fontId="17" fillId="2" borderId="5" xfId="0" applyNumberFormat="1" applyFont="1" applyFill="1" applyBorder="1" applyAlignment="1">
      <alignment horizontal="center" vertical="center" wrapText="1"/>
    </xf>
    <xf numFmtId="2" fontId="17" fillId="2" borderId="5" xfId="1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wrapText="1"/>
    </xf>
    <xf numFmtId="2" fontId="17" fillId="2" borderId="5" xfId="0" applyNumberFormat="1" applyFont="1" applyFill="1" applyBorder="1" applyAlignment="1">
      <alignment horizontal="center" wrapText="1"/>
    </xf>
    <xf numFmtId="2" fontId="17" fillId="2" borderId="5" xfId="1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0" borderId="4" xfId="0" applyBorder="1"/>
    <xf numFmtId="0" fontId="16" fillId="0" borderId="4" xfId="0" applyFont="1" applyBorder="1"/>
    <xf numFmtId="0" fontId="2" fillId="0" borderId="4" xfId="0" applyFont="1" applyBorder="1"/>
    <xf numFmtId="0" fontId="14" fillId="0" borderId="4" xfId="0" applyFont="1" applyBorder="1" applyAlignment="1">
      <alignment horizontal="left"/>
    </xf>
    <xf numFmtId="0" fontId="0" fillId="2" borderId="0" xfId="0" applyFill="1" applyBorder="1"/>
    <xf numFmtId="0" fontId="39" fillId="2" borderId="1" xfId="0" applyFont="1" applyFill="1" applyBorder="1" applyAlignment="1">
      <alignment horizontal="center" wrapText="1"/>
    </xf>
    <xf numFmtId="0" fontId="39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3" fillId="2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7"/>
  <sheetViews>
    <sheetView tabSelected="1" view="pageBreakPreview" zoomScale="60" zoomScaleNormal="90" workbookViewId="0">
      <selection activeCell="V57" sqref="V57"/>
    </sheetView>
  </sheetViews>
  <sheetFormatPr defaultColWidth="9.140625" defaultRowHeight="15" x14ac:dyDescent="0.25"/>
  <cols>
    <col min="1" max="1" width="4.5703125" customWidth="1"/>
    <col min="2" max="2" width="45.85546875" style="7" customWidth="1"/>
    <col min="3" max="17" width="10.7109375" customWidth="1"/>
    <col min="18" max="18" width="19.28515625" style="8" customWidth="1"/>
    <col min="19" max="19" width="19.28515625" style="9" hidden="1" customWidth="1"/>
    <col min="20" max="20" width="26.7109375" style="9" hidden="1" customWidth="1"/>
    <col min="21" max="21" width="14" customWidth="1"/>
    <col min="22" max="22" width="9.140625" customWidth="1"/>
  </cols>
  <sheetData>
    <row r="1" spans="1:20" ht="30" customHeight="1" x14ac:dyDescent="0.3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ht="30.75" customHeight="1" x14ac:dyDescent="0.3">
      <c r="A2" s="184" t="s">
        <v>44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ht="30" customHeight="1" x14ac:dyDescent="0.3">
      <c r="A3" s="184" t="s">
        <v>26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ht="30.75" customHeight="1" x14ac:dyDescent="0.3">
      <c r="A4" s="185" t="s">
        <v>152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 t="s">
        <v>27</v>
      </c>
      <c r="M4" s="185"/>
      <c r="N4" s="185"/>
      <c r="O4" s="185"/>
      <c r="P4" s="185"/>
      <c r="Q4" s="185"/>
      <c r="R4" s="192" t="s">
        <v>247</v>
      </c>
      <c r="S4" s="192"/>
      <c r="T4" s="192"/>
    </row>
    <row r="5" spans="1:20" ht="30" customHeight="1" x14ac:dyDescent="0.25">
      <c r="A5" s="185" t="s">
        <v>30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 t="s">
        <v>28</v>
      </c>
      <c r="M5" s="185"/>
      <c r="N5" s="185"/>
      <c r="O5" s="185"/>
      <c r="P5" s="185"/>
      <c r="Q5" s="185"/>
      <c r="R5" s="187" t="s">
        <v>29</v>
      </c>
      <c r="S5" s="187"/>
      <c r="T5" s="187"/>
    </row>
    <row r="6" spans="1:20" s="28" customFormat="1" ht="15.75" customHeight="1" x14ac:dyDescent="0.25">
      <c r="A6" s="190" t="s">
        <v>13</v>
      </c>
      <c r="B6" s="193" t="s">
        <v>11</v>
      </c>
      <c r="C6" s="190" t="s">
        <v>3</v>
      </c>
      <c r="D6" s="190"/>
      <c r="E6" s="190"/>
      <c r="F6" s="190" t="s">
        <v>18</v>
      </c>
      <c r="G6" s="190" t="s">
        <v>14</v>
      </c>
      <c r="H6" s="189" t="s">
        <v>17</v>
      </c>
      <c r="I6" s="189"/>
      <c r="J6" s="189"/>
      <c r="K6" s="189"/>
      <c r="L6" s="189"/>
      <c r="M6" s="189"/>
      <c r="N6" s="189"/>
      <c r="O6" s="189"/>
      <c r="P6" s="189"/>
      <c r="Q6" s="189"/>
      <c r="R6" s="194" t="s">
        <v>4</v>
      </c>
      <c r="S6" s="193" t="s">
        <v>61</v>
      </c>
      <c r="T6" s="193" t="s">
        <v>5</v>
      </c>
    </row>
    <row r="7" spans="1:20" s="28" customFormat="1" ht="36" customHeight="1" x14ac:dyDescent="0.25">
      <c r="A7" s="190"/>
      <c r="B7" s="193"/>
      <c r="C7" s="190" t="s">
        <v>3</v>
      </c>
      <c r="D7" s="188" t="s">
        <v>22</v>
      </c>
      <c r="E7" s="190" t="s">
        <v>19</v>
      </c>
      <c r="F7" s="190"/>
      <c r="G7" s="190"/>
      <c r="H7" s="188" t="s">
        <v>16</v>
      </c>
      <c r="I7" s="186" t="s">
        <v>0</v>
      </c>
      <c r="J7" s="186"/>
      <c r="K7" s="186"/>
      <c r="L7" s="186" t="s">
        <v>1</v>
      </c>
      <c r="M7" s="186"/>
      <c r="N7" s="186"/>
      <c r="O7" s="186" t="s">
        <v>2</v>
      </c>
      <c r="P7" s="186"/>
      <c r="Q7" s="186"/>
      <c r="R7" s="194"/>
      <c r="S7" s="193"/>
      <c r="T7" s="193"/>
    </row>
    <row r="8" spans="1:20" s="22" customFormat="1" ht="42" customHeight="1" x14ac:dyDescent="0.25">
      <c r="A8" s="190"/>
      <c r="B8" s="193"/>
      <c r="C8" s="190"/>
      <c r="D8" s="188"/>
      <c r="E8" s="190"/>
      <c r="F8" s="190"/>
      <c r="G8" s="190"/>
      <c r="H8" s="188"/>
      <c r="I8" s="15" t="s">
        <v>8</v>
      </c>
      <c r="J8" s="15" t="s">
        <v>21</v>
      </c>
      <c r="K8" s="63" t="s">
        <v>6</v>
      </c>
      <c r="L8" s="15" t="s">
        <v>9</v>
      </c>
      <c r="M8" s="15" t="s">
        <v>21</v>
      </c>
      <c r="N8" s="15" t="s">
        <v>6</v>
      </c>
      <c r="O8" s="15" t="s">
        <v>10</v>
      </c>
      <c r="P8" s="63" t="s">
        <v>15</v>
      </c>
      <c r="Q8" s="63" t="s">
        <v>7</v>
      </c>
      <c r="R8" s="194"/>
      <c r="S8" s="193"/>
      <c r="T8" s="193"/>
    </row>
    <row r="9" spans="1:20" s="65" customFormat="1" ht="15" customHeight="1" x14ac:dyDescent="0.25">
      <c r="A9" s="183">
        <v>1</v>
      </c>
      <c r="B9" s="191">
        <v>2</v>
      </c>
      <c r="C9" s="183">
        <v>3</v>
      </c>
      <c r="D9" s="64">
        <v>4</v>
      </c>
      <c r="E9" s="64">
        <v>5</v>
      </c>
      <c r="F9" s="64">
        <v>6</v>
      </c>
      <c r="G9" s="183">
        <v>7</v>
      </c>
      <c r="H9" s="64">
        <v>8</v>
      </c>
      <c r="I9" s="183">
        <v>9</v>
      </c>
      <c r="J9" s="183">
        <v>10</v>
      </c>
      <c r="K9" s="183">
        <v>11</v>
      </c>
      <c r="L9" s="183">
        <v>12</v>
      </c>
      <c r="M9" s="183">
        <v>13</v>
      </c>
      <c r="N9" s="183">
        <v>14</v>
      </c>
      <c r="O9" s="183">
        <v>15</v>
      </c>
      <c r="P9" s="183">
        <v>16</v>
      </c>
      <c r="Q9" s="183">
        <v>17</v>
      </c>
      <c r="R9" s="183">
        <v>18</v>
      </c>
      <c r="S9" s="182">
        <v>19</v>
      </c>
      <c r="T9" s="182">
        <v>20</v>
      </c>
    </row>
    <row r="10" spans="1:20" s="22" customFormat="1" ht="43.5" customHeight="1" x14ac:dyDescent="0.25">
      <c r="A10" s="183"/>
      <c r="B10" s="191"/>
      <c r="C10" s="183"/>
      <c r="D10" s="29" t="s">
        <v>23</v>
      </c>
      <c r="E10" s="29" t="s">
        <v>25</v>
      </c>
      <c r="F10" s="29" t="s">
        <v>20</v>
      </c>
      <c r="G10" s="183"/>
      <c r="H10" s="29" t="s">
        <v>24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2"/>
      <c r="T10" s="182"/>
    </row>
    <row r="11" spans="1:20" s="28" customFormat="1" ht="25.15" customHeight="1" x14ac:dyDescent="0.25">
      <c r="A11" s="15">
        <v>11</v>
      </c>
      <c r="B11" s="91" t="s">
        <v>33</v>
      </c>
      <c r="C11" s="20">
        <v>0</v>
      </c>
      <c r="D11" s="38">
        <f>(J11+K11+M11+N11)*C11/F11</f>
        <v>0</v>
      </c>
      <c r="E11" s="39">
        <f>(I11-K11+L11-N11+O11)*C11/F11</f>
        <v>0</v>
      </c>
      <c r="F11" s="17">
        <f t="shared" ref="F11:F24" si="0">SUM(G11:H11)</f>
        <v>2</v>
      </c>
      <c r="G11" s="20">
        <v>0</v>
      </c>
      <c r="H11" s="84">
        <f>I11+L11+O11</f>
        <v>2</v>
      </c>
      <c r="I11" s="20">
        <v>2</v>
      </c>
      <c r="J11" s="20"/>
      <c r="K11" s="20">
        <v>2</v>
      </c>
      <c r="L11" s="20"/>
      <c r="M11" s="20"/>
      <c r="N11" s="20"/>
      <c r="O11" s="20"/>
      <c r="P11" s="45"/>
      <c r="Q11" s="20"/>
      <c r="R11" s="20" t="s">
        <v>59</v>
      </c>
      <c r="S11" s="27" t="s">
        <v>40</v>
      </c>
      <c r="T11" s="27" t="s">
        <v>169</v>
      </c>
    </row>
    <row r="12" spans="1:20" s="22" customFormat="1" ht="24.95" customHeight="1" x14ac:dyDescent="0.25">
      <c r="A12" s="15">
        <v>2</v>
      </c>
      <c r="B12" s="91" t="s">
        <v>45</v>
      </c>
      <c r="C12" s="17">
        <v>0</v>
      </c>
      <c r="D12" s="18">
        <f t="shared" ref="D12" si="1">(J12+K12+M12+N12)*C12/F12</f>
        <v>0</v>
      </c>
      <c r="E12" s="19">
        <f t="shared" ref="E12" si="2">(I12-K12+L12-N12+O12)*C12/F12</f>
        <v>0</v>
      </c>
      <c r="F12" s="17">
        <f t="shared" si="0"/>
        <v>7</v>
      </c>
      <c r="G12" s="17">
        <v>0</v>
      </c>
      <c r="H12" s="17">
        <v>7</v>
      </c>
      <c r="I12" s="17">
        <v>7</v>
      </c>
      <c r="J12" s="17"/>
      <c r="K12" s="17">
        <v>7</v>
      </c>
      <c r="L12" s="17"/>
      <c r="M12" s="17"/>
      <c r="N12" s="17"/>
      <c r="O12" s="17"/>
      <c r="P12" s="17"/>
      <c r="Q12" s="17"/>
      <c r="R12" s="20" t="s">
        <v>59</v>
      </c>
      <c r="S12" s="21" t="s">
        <v>34</v>
      </c>
      <c r="T12" s="21" t="s">
        <v>162</v>
      </c>
    </row>
    <row r="13" spans="1:20" s="28" customFormat="1" ht="23.45" customHeight="1" x14ac:dyDescent="0.25">
      <c r="A13" s="15">
        <v>12</v>
      </c>
      <c r="B13" s="91" t="s">
        <v>46</v>
      </c>
      <c r="C13" s="20">
        <v>0</v>
      </c>
      <c r="D13" s="38">
        <f t="shared" ref="D13:D24" si="3">(J13+K13+M13+N13)*C13/F13</f>
        <v>0</v>
      </c>
      <c r="E13" s="39">
        <f t="shared" ref="E13:E24" si="4">(I13-K13+L13-N13+O13)*C13/F13</f>
        <v>0</v>
      </c>
      <c r="F13" s="17">
        <f t="shared" si="0"/>
        <v>2</v>
      </c>
      <c r="G13" s="20">
        <v>0</v>
      </c>
      <c r="H13" s="84">
        <f>I13+L13+O13</f>
        <v>2</v>
      </c>
      <c r="I13" s="20">
        <v>2</v>
      </c>
      <c r="J13" s="20"/>
      <c r="K13" s="20"/>
      <c r="L13" s="20"/>
      <c r="M13" s="20"/>
      <c r="N13" s="20"/>
      <c r="O13" s="20"/>
      <c r="P13" s="45"/>
      <c r="Q13" s="20"/>
      <c r="R13" s="20" t="s">
        <v>59</v>
      </c>
      <c r="S13" s="26" t="s">
        <v>37</v>
      </c>
      <c r="T13" s="27" t="s">
        <v>148</v>
      </c>
    </row>
    <row r="14" spans="1:20" s="22" customFormat="1" ht="24.95" customHeight="1" x14ac:dyDescent="0.25">
      <c r="A14" s="15">
        <v>1</v>
      </c>
      <c r="B14" s="91" t="s">
        <v>128</v>
      </c>
      <c r="C14" s="17">
        <v>2</v>
      </c>
      <c r="D14" s="18">
        <f t="shared" si="3"/>
        <v>0</v>
      </c>
      <c r="E14" s="19">
        <f t="shared" si="4"/>
        <v>1.5</v>
      </c>
      <c r="F14" s="17">
        <f t="shared" si="0"/>
        <v>60</v>
      </c>
      <c r="G14" s="17">
        <v>15</v>
      </c>
      <c r="H14" s="17">
        <f>SUM(I14:O14)</f>
        <v>45</v>
      </c>
      <c r="I14" s="17">
        <v>30</v>
      </c>
      <c r="J14" s="17"/>
      <c r="K14" s="17"/>
      <c r="L14" s="17"/>
      <c r="M14" s="17"/>
      <c r="N14" s="17"/>
      <c r="O14" s="17">
        <v>15</v>
      </c>
      <c r="P14" s="17"/>
      <c r="Q14" s="17" t="s">
        <v>31</v>
      </c>
      <c r="R14" s="20" t="s">
        <v>59</v>
      </c>
      <c r="S14" s="21" t="s">
        <v>35</v>
      </c>
      <c r="T14" s="21" t="s">
        <v>161</v>
      </c>
    </row>
    <row r="15" spans="1:20" s="22" customFormat="1" ht="24.95" customHeight="1" x14ac:dyDescent="0.25">
      <c r="A15" s="15">
        <v>3</v>
      </c>
      <c r="B15" s="91" t="s">
        <v>129</v>
      </c>
      <c r="C15" s="17">
        <v>2</v>
      </c>
      <c r="D15" s="18">
        <f t="shared" si="3"/>
        <v>0</v>
      </c>
      <c r="E15" s="19">
        <f t="shared" si="4"/>
        <v>1.4285714285714286</v>
      </c>
      <c r="F15" s="17">
        <f t="shared" si="0"/>
        <v>56</v>
      </c>
      <c r="G15" s="17">
        <v>16</v>
      </c>
      <c r="H15" s="17">
        <f t="shared" ref="H15:H24" si="5">I15+L15+O15</f>
        <v>40</v>
      </c>
      <c r="I15" s="17">
        <v>19</v>
      </c>
      <c r="J15" s="17"/>
      <c r="K15" s="17"/>
      <c r="L15" s="17">
        <v>6</v>
      </c>
      <c r="M15" s="17"/>
      <c r="N15" s="17"/>
      <c r="O15" s="17">
        <v>15</v>
      </c>
      <c r="P15" s="17"/>
      <c r="Q15" s="17" t="s">
        <v>31</v>
      </c>
      <c r="R15" s="20" t="s">
        <v>59</v>
      </c>
      <c r="S15" s="21" t="s">
        <v>49</v>
      </c>
      <c r="T15" s="21" t="s">
        <v>163</v>
      </c>
    </row>
    <row r="16" spans="1:20" s="28" customFormat="1" ht="24" customHeight="1" x14ac:dyDescent="0.25">
      <c r="A16" s="15">
        <v>4</v>
      </c>
      <c r="B16" s="91" t="s">
        <v>130</v>
      </c>
      <c r="C16" s="20">
        <v>2</v>
      </c>
      <c r="D16" s="38">
        <f t="shared" si="3"/>
        <v>0</v>
      </c>
      <c r="E16" s="39">
        <f t="shared" si="4"/>
        <v>1.2</v>
      </c>
      <c r="F16" s="17">
        <f t="shared" si="0"/>
        <v>50</v>
      </c>
      <c r="G16" s="20">
        <v>20</v>
      </c>
      <c r="H16" s="84">
        <f t="shared" si="5"/>
        <v>30</v>
      </c>
      <c r="I16" s="20"/>
      <c r="J16" s="20"/>
      <c r="K16" s="20"/>
      <c r="L16" s="20">
        <v>10</v>
      </c>
      <c r="M16" s="20"/>
      <c r="N16" s="20"/>
      <c r="O16" s="20">
        <v>20</v>
      </c>
      <c r="P16" s="45"/>
      <c r="Q16" s="20" t="s">
        <v>31</v>
      </c>
      <c r="R16" s="20" t="s">
        <v>59</v>
      </c>
      <c r="S16" s="26" t="s">
        <v>47</v>
      </c>
      <c r="T16" s="26" t="s">
        <v>95</v>
      </c>
    </row>
    <row r="17" spans="1:22" s="22" customFormat="1" ht="22.15" customHeight="1" x14ac:dyDescent="0.25">
      <c r="A17" s="15">
        <v>5</v>
      </c>
      <c r="B17" s="92" t="s">
        <v>131</v>
      </c>
      <c r="C17" s="17">
        <v>2</v>
      </c>
      <c r="D17" s="18">
        <f t="shared" si="3"/>
        <v>0</v>
      </c>
      <c r="E17" s="19">
        <f t="shared" si="4"/>
        <v>1.2</v>
      </c>
      <c r="F17" s="17">
        <f t="shared" si="0"/>
        <v>50</v>
      </c>
      <c r="G17" s="17">
        <v>20</v>
      </c>
      <c r="H17" s="17">
        <f t="shared" si="5"/>
        <v>30</v>
      </c>
      <c r="I17" s="17">
        <v>12</v>
      </c>
      <c r="J17" s="17"/>
      <c r="K17" s="17"/>
      <c r="L17" s="17">
        <v>12</v>
      </c>
      <c r="M17" s="17"/>
      <c r="N17" s="17"/>
      <c r="O17" s="17">
        <v>6</v>
      </c>
      <c r="P17" s="17"/>
      <c r="Q17" s="17" t="s">
        <v>31</v>
      </c>
      <c r="R17" s="20" t="s">
        <v>59</v>
      </c>
      <c r="S17" s="21" t="s">
        <v>50</v>
      </c>
      <c r="T17" s="21" t="s">
        <v>164</v>
      </c>
    </row>
    <row r="18" spans="1:22" s="28" customFormat="1" ht="24" customHeight="1" x14ac:dyDescent="0.25">
      <c r="A18" s="15">
        <v>6</v>
      </c>
      <c r="B18" s="93" t="s">
        <v>132</v>
      </c>
      <c r="C18" s="25">
        <v>2</v>
      </c>
      <c r="D18" s="18">
        <f t="shared" si="3"/>
        <v>0</v>
      </c>
      <c r="E18" s="19">
        <f t="shared" si="4"/>
        <v>1.4814814814814814</v>
      </c>
      <c r="F18" s="17">
        <f t="shared" si="0"/>
        <v>54</v>
      </c>
      <c r="G18" s="25">
        <v>14</v>
      </c>
      <c r="H18" s="17">
        <f t="shared" si="5"/>
        <v>40</v>
      </c>
      <c r="I18" s="25">
        <v>20</v>
      </c>
      <c r="J18" s="25"/>
      <c r="K18" s="25"/>
      <c r="L18" s="25"/>
      <c r="M18" s="25"/>
      <c r="N18" s="25"/>
      <c r="O18" s="25">
        <v>20</v>
      </c>
      <c r="P18" s="25"/>
      <c r="Q18" s="25" t="s">
        <v>31</v>
      </c>
      <c r="R18" s="20" t="s">
        <v>59</v>
      </c>
      <c r="S18" s="26" t="s">
        <v>52</v>
      </c>
      <c r="T18" s="27" t="s">
        <v>165</v>
      </c>
    </row>
    <row r="19" spans="1:22" s="28" customFormat="1" ht="25.5" customHeight="1" x14ac:dyDescent="0.25">
      <c r="A19" s="15">
        <v>7</v>
      </c>
      <c r="B19" s="91" t="s">
        <v>135</v>
      </c>
      <c r="C19" s="20">
        <v>3</v>
      </c>
      <c r="D19" s="38">
        <f t="shared" si="3"/>
        <v>0</v>
      </c>
      <c r="E19" s="39">
        <f t="shared" si="4"/>
        <v>2.2000000000000002</v>
      </c>
      <c r="F19" s="17">
        <f t="shared" si="0"/>
        <v>75</v>
      </c>
      <c r="G19" s="20">
        <v>20</v>
      </c>
      <c r="H19" s="84">
        <f t="shared" si="5"/>
        <v>55</v>
      </c>
      <c r="I19" s="20">
        <v>25</v>
      </c>
      <c r="J19" s="31"/>
      <c r="K19" s="31"/>
      <c r="L19" s="20">
        <v>18</v>
      </c>
      <c r="M19" s="20"/>
      <c r="N19" s="20"/>
      <c r="O19" s="20">
        <v>12</v>
      </c>
      <c r="P19" s="45"/>
      <c r="Q19" s="20" t="s">
        <v>31</v>
      </c>
      <c r="R19" s="20" t="s">
        <v>60</v>
      </c>
      <c r="S19" s="27" t="s">
        <v>42</v>
      </c>
      <c r="T19" s="27" t="s">
        <v>93</v>
      </c>
    </row>
    <row r="20" spans="1:22" s="28" customFormat="1" ht="25.9" customHeight="1" x14ac:dyDescent="0.25">
      <c r="A20" s="15">
        <v>8</v>
      </c>
      <c r="B20" s="91" t="s">
        <v>133</v>
      </c>
      <c r="C20" s="20">
        <v>2</v>
      </c>
      <c r="D20" s="38">
        <f t="shared" si="3"/>
        <v>0</v>
      </c>
      <c r="E20" s="39">
        <f t="shared" si="4"/>
        <v>1.4</v>
      </c>
      <c r="F20" s="17">
        <f t="shared" si="0"/>
        <v>50</v>
      </c>
      <c r="G20" s="20">
        <v>15</v>
      </c>
      <c r="H20" s="84">
        <f t="shared" si="5"/>
        <v>35</v>
      </c>
      <c r="I20" s="20">
        <v>10</v>
      </c>
      <c r="J20" s="20"/>
      <c r="K20" s="20"/>
      <c r="L20" s="20">
        <v>10</v>
      </c>
      <c r="M20" s="20"/>
      <c r="N20" s="20"/>
      <c r="O20" s="20">
        <v>15</v>
      </c>
      <c r="P20" s="45"/>
      <c r="Q20" s="20" t="s">
        <v>31</v>
      </c>
      <c r="R20" s="20" t="s">
        <v>60</v>
      </c>
      <c r="S20" s="27" t="s">
        <v>55</v>
      </c>
      <c r="T20" s="27" t="s">
        <v>166</v>
      </c>
      <c r="U20" s="181"/>
      <c r="V20" s="181"/>
    </row>
    <row r="21" spans="1:22" s="28" customFormat="1" ht="25.9" customHeight="1" x14ac:dyDescent="0.25">
      <c r="A21" s="15">
        <v>9</v>
      </c>
      <c r="B21" s="91" t="s">
        <v>134</v>
      </c>
      <c r="C21" s="20">
        <v>3</v>
      </c>
      <c r="D21" s="38">
        <f t="shared" si="3"/>
        <v>0</v>
      </c>
      <c r="E21" s="39">
        <f t="shared" si="4"/>
        <v>2.2000000000000002</v>
      </c>
      <c r="F21" s="17">
        <f t="shared" si="0"/>
        <v>75</v>
      </c>
      <c r="G21" s="20">
        <v>20</v>
      </c>
      <c r="H21" s="84">
        <f t="shared" si="5"/>
        <v>55</v>
      </c>
      <c r="I21" s="20">
        <v>25</v>
      </c>
      <c r="J21" s="57"/>
      <c r="K21" s="20"/>
      <c r="L21" s="20"/>
      <c r="M21" s="20"/>
      <c r="N21" s="20"/>
      <c r="O21" s="20">
        <v>30</v>
      </c>
      <c r="P21" s="45"/>
      <c r="Q21" s="20" t="s">
        <v>31</v>
      </c>
      <c r="R21" s="20" t="s">
        <v>60</v>
      </c>
      <c r="S21" s="26" t="s">
        <v>56</v>
      </c>
      <c r="T21" s="27" t="s">
        <v>167</v>
      </c>
      <c r="U21" s="94"/>
    </row>
    <row r="22" spans="1:22" s="28" customFormat="1" ht="27.6" customHeight="1" x14ac:dyDescent="0.25">
      <c r="A22" s="15">
        <v>10</v>
      </c>
      <c r="B22" s="91" t="s">
        <v>144</v>
      </c>
      <c r="C22" s="20">
        <v>2</v>
      </c>
      <c r="D22" s="38">
        <f t="shared" si="3"/>
        <v>0</v>
      </c>
      <c r="E22" s="39">
        <f t="shared" si="4"/>
        <v>1.6666666666666667</v>
      </c>
      <c r="F22" s="17">
        <f t="shared" si="0"/>
        <v>60</v>
      </c>
      <c r="G22" s="20">
        <v>10</v>
      </c>
      <c r="H22" s="84">
        <f t="shared" si="5"/>
        <v>50</v>
      </c>
      <c r="I22" s="20">
        <v>14</v>
      </c>
      <c r="J22" s="31"/>
      <c r="K22" s="31"/>
      <c r="L22" s="20"/>
      <c r="M22" s="20"/>
      <c r="N22" s="20"/>
      <c r="O22" s="20">
        <v>36</v>
      </c>
      <c r="P22" s="45"/>
      <c r="Q22" s="20" t="s">
        <v>31</v>
      </c>
      <c r="R22" s="20" t="s">
        <v>59</v>
      </c>
      <c r="S22" s="26" t="s">
        <v>57</v>
      </c>
      <c r="T22" s="27" t="s">
        <v>168</v>
      </c>
      <c r="U22" s="95"/>
    </row>
    <row r="23" spans="1:22" s="28" customFormat="1" ht="24.95" customHeight="1" x14ac:dyDescent="0.25">
      <c r="A23" s="15">
        <v>13</v>
      </c>
      <c r="B23" s="91" t="s">
        <v>136</v>
      </c>
      <c r="C23" s="20">
        <v>1</v>
      </c>
      <c r="D23" s="38">
        <f t="shared" si="3"/>
        <v>0</v>
      </c>
      <c r="E23" s="39">
        <f t="shared" si="4"/>
        <v>0.93333333333333335</v>
      </c>
      <c r="F23" s="17">
        <f t="shared" si="0"/>
        <v>30</v>
      </c>
      <c r="G23" s="20">
        <v>2</v>
      </c>
      <c r="H23" s="84">
        <f t="shared" si="5"/>
        <v>28</v>
      </c>
      <c r="I23" s="20"/>
      <c r="J23" s="20"/>
      <c r="K23" s="20"/>
      <c r="L23" s="20">
        <v>6</v>
      </c>
      <c r="M23" s="20"/>
      <c r="N23" s="20"/>
      <c r="O23" s="20">
        <v>22</v>
      </c>
      <c r="P23" s="45"/>
      <c r="Q23" s="20" t="s">
        <v>32</v>
      </c>
      <c r="R23" s="20" t="s">
        <v>59</v>
      </c>
      <c r="S23" s="26" t="s">
        <v>38</v>
      </c>
      <c r="T23" s="27" t="s">
        <v>159</v>
      </c>
    </row>
    <row r="24" spans="1:22" s="28" customFormat="1" ht="28.15" customHeight="1" x14ac:dyDescent="0.25">
      <c r="A24" s="15">
        <v>14</v>
      </c>
      <c r="B24" s="91" t="s">
        <v>137</v>
      </c>
      <c r="C24" s="20">
        <v>1</v>
      </c>
      <c r="D24" s="38">
        <f t="shared" si="3"/>
        <v>0</v>
      </c>
      <c r="E24" s="39">
        <f t="shared" si="4"/>
        <v>0.8</v>
      </c>
      <c r="F24" s="17">
        <f t="shared" si="0"/>
        <v>25</v>
      </c>
      <c r="G24" s="20">
        <v>5</v>
      </c>
      <c r="H24" s="84">
        <f t="shared" si="5"/>
        <v>20</v>
      </c>
      <c r="I24" s="20">
        <v>6</v>
      </c>
      <c r="J24" s="20"/>
      <c r="K24" s="20"/>
      <c r="L24" s="20">
        <v>14</v>
      </c>
      <c r="M24" s="20"/>
      <c r="N24" s="20"/>
      <c r="O24" s="20"/>
      <c r="P24" s="45"/>
      <c r="Q24" s="20"/>
      <c r="R24" s="20" t="s">
        <v>59</v>
      </c>
      <c r="S24" s="26" t="s">
        <v>38</v>
      </c>
      <c r="T24" s="26" t="s">
        <v>158</v>
      </c>
    </row>
    <row r="25" spans="1:22" s="28" customFormat="1" ht="24.75" customHeight="1" x14ac:dyDescent="0.25">
      <c r="A25" s="15">
        <v>15</v>
      </c>
      <c r="B25" s="91" t="s">
        <v>138</v>
      </c>
      <c r="C25" s="20">
        <v>0</v>
      </c>
      <c r="D25" s="38">
        <f t="shared" ref="D25" si="6">(J25+K25+M25+N25)*C25/F25</f>
        <v>0</v>
      </c>
      <c r="E25" s="39">
        <f t="shared" ref="E25" si="7">(I25-K25+L25-N25+O25)*C25/F25</f>
        <v>0</v>
      </c>
      <c r="F25" s="17">
        <f t="shared" ref="F25:F26" si="8">SUM(G25:H25)</f>
        <v>30</v>
      </c>
      <c r="G25" s="20"/>
      <c r="H25" s="84">
        <f t="shared" ref="H25" si="9">I25+L25+O25</f>
        <v>30</v>
      </c>
      <c r="I25" s="20"/>
      <c r="J25" s="20"/>
      <c r="K25" s="20"/>
      <c r="L25" s="20"/>
      <c r="M25" s="20"/>
      <c r="N25" s="20"/>
      <c r="O25" s="20">
        <v>30</v>
      </c>
      <c r="P25" s="45"/>
      <c r="Q25" s="20"/>
      <c r="R25" s="20" t="s">
        <v>59</v>
      </c>
      <c r="S25" s="26" t="s">
        <v>43</v>
      </c>
      <c r="T25" s="27" t="s">
        <v>170</v>
      </c>
    </row>
    <row r="26" spans="1:22" s="28" customFormat="1" ht="20.25" customHeight="1" x14ac:dyDescent="0.25">
      <c r="A26" s="143">
        <v>16</v>
      </c>
      <c r="B26" s="134" t="s">
        <v>139</v>
      </c>
      <c r="C26" s="135">
        <v>2</v>
      </c>
      <c r="D26" s="136">
        <f t="shared" ref="D26" si="10">(J26+K26+M26+N26)*C26/F26</f>
        <v>0</v>
      </c>
      <c r="E26" s="137">
        <f t="shared" ref="E26" si="11">(I26-K26+L26-N26+O26)*C26/F26</f>
        <v>1.2</v>
      </c>
      <c r="F26" s="162">
        <f t="shared" si="8"/>
        <v>50</v>
      </c>
      <c r="G26" s="135">
        <v>20</v>
      </c>
      <c r="H26" s="138">
        <f t="shared" ref="H26" si="12">I26+L26+O26</f>
        <v>30</v>
      </c>
      <c r="I26" s="135"/>
      <c r="J26" s="135"/>
      <c r="K26" s="135"/>
      <c r="L26" s="135"/>
      <c r="M26" s="135"/>
      <c r="N26" s="135"/>
      <c r="O26" s="135">
        <v>30</v>
      </c>
      <c r="P26" s="139"/>
      <c r="Q26" s="135"/>
      <c r="R26" s="135" t="s">
        <v>59</v>
      </c>
      <c r="S26" s="141" t="s">
        <v>39</v>
      </c>
      <c r="T26" s="141" t="s">
        <v>171</v>
      </c>
    </row>
    <row r="27" spans="1:22" s="152" customFormat="1" ht="24.95" customHeight="1" x14ac:dyDescent="0.25">
      <c r="A27" s="180" t="s">
        <v>126</v>
      </c>
      <c r="B27" s="180"/>
      <c r="C27" s="40">
        <f t="shared" ref="C27:Q27" si="13">SUM(C11:C26)</f>
        <v>24</v>
      </c>
      <c r="D27" s="70">
        <f t="shared" si="13"/>
        <v>0</v>
      </c>
      <c r="E27" s="41">
        <f t="shared" si="13"/>
        <v>17.210052910052909</v>
      </c>
      <c r="F27" s="40">
        <f t="shared" si="13"/>
        <v>676</v>
      </c>
      <c r="G27" s="40">
        <f t="shared" si="13"/>
        <v>177</v>
      </c>
      <c r="H27" s="40">
        <f t="shared" si="13"/>
        <v>499</v>
      </c>
      <c r="I27" s="40">
        <f t="shared" si="13"/>
        <v>172</v>
      </c>
      <c r="J27" s="40">
        <f t="shared" si="13"/>
        <v>0</v>
      </c>
      <c r="K27" s="40">
        <f t="shared" si="13"/>
        <v>9</v>
      </c>
      <c r="L27" s="40">
        <f t="shared" si="13"/>
        <v>76</v>
      </c>
      <c r="M27" s="40">
        <f t="shared" si="13"/>
        <v>0</v>
      </c>
      <c r="N27" s="40">
        <f t="shared" si="13"/>
        <v>0</v>
      </c>
      <c r="O27" s="40">
        <f t="shared" si="13"/>
        <v>251</v>
      </c>
      <c r="P27" s="40">
        <f t="shared" si="13"/>
        <v>0</v>
      </c>
      <c r="Q27" s="40">
        <f t="shared" si="13"/>
        <v>0</v>
      </c>
      <c r="R27" s="42"/>
      <c r="S27" s="42"/>
      <c r="T27" s="42"/>
    </row>
    <row r="28" spans="1:22" s="22" customFormat="1" ht="24.95" customHeight="1" x14ac:dyDescent="0.25">
      <c r="A28" s="163">
        <v>17</v>
      </c>
      <c r="B28" s="154" t="s">
        <v>140</v>
      </c>
      <c r="C28" s="164">
        <v>2</v>
      </c>
      <c r="D28" s="165">
        <f>(J28+K28+M28+N28)*C28/F28</f>
        <v>0</v>
      </c>
      <c r="E28" s="166">
        <f>(I28-K28+L28-N28+O28)*C28/F28</f>
        <v>1.2</v>
      </c>
      <c r="F28" s="164">
        <f>G28+H28</f>
        <v>50</v>
      </c>
      <c r="G28" s="164">
        <v>20</v>
      </c>
      <c r="H28" s="164">
        <f>I28+L28+O28</f>
        <v>30</v>
      </c>
      <c r="I28" s="164">
        <v>14</v>
      </c>
      <c r="J28" s="164"/>
      <c r="K28" s="164"/>
      <c r="L28" s="164"/>
      <c r="M28" s="164"/>
      <c r="N28" s="164"/>
      <c r="O28" s="164">
        <v>16</v>
      </c>
      <c r="P28" s="164"/>
      <c r="Q28" s="164" t="s">
        <v>31</v>
      </c>
      <c r="R28" s="155" t="s">
        <v>59</v>
      </c>
      <c r="S28" s="167" t="s">
        <v>48</v>
      </c>
      <c r="T28" s="167" t="s">
        <v>150</v>
      </c>
    </row>
    <row r="29" spans="1:22" s="22" customFormat="1" ht="24.95" customHeight="1" x14ac:dyDescent="0.25">
      <c r="A29" s="15">
        <v>18</v>
      </c>
      <c r="B29" s="91" t="s">
        <v>141</v>
      </c>
      <c r="C29" s="17">
        <v>5</v>
      </c>
      <c r="D29" s="18">
        <f>(J29+K29+M29+N29)*C29/F29</f>
        <v>0</v>
      </c>
      <c r="E29" s="19">
        <f>(I29-K29+L29-N29+O29)*C29/F29</f>
        <v>2.8</v>
      </c>
      <c r="F29" s="17">
        <f>G29+H29</f>
        <v>125</v>
      </c>
      <c r="G29" s="17">
        <v>55</v>
      </c>
      <c r="H29" s="17">
        <f>I29+L29+O29</f>
        <v>70</v>
      </c>
      <c r="I29" s="17">
        <v>30</v>
      </c>
      <c r="J29" s="17"/>
      <c r="K29" s="17"/>
      <c r="L29" s="17"/>
      <c r="M29" s="17"/>
      <c r="N29" s="17"/>
      <c r="O29" s="17">
        <v>40</v>
      </c>
      <c r="P29" s="17"/>
      <c r="Q29" s="17" t="s">
        <v>32</v>
      </c>
      <c r="R29" s="20" t="s">
        <v>60</v>
      </c>
      <c r="S29" s="21" t="s">
        <v>38</v>
      </c>
      <c r="T29" s="21" t="s">
        <v>160</v>
      </c>
    </row>
    <row r="30" spans="1:22" s="22" customFormat="1" ht="28.9" customHeight="1" x14ac:dyDescent="0.25">
      <c r="A30" s="15">
        <v>19</v>
      </c>
      <c r="B30" s="92" t="s">
        <v>142</v>
      </c>
      <c r="C30" s="17">
        <v>2</v>
      </c>
      <c r="D30" s="18">
        <f>(J30+K30+M30+N30)*C30/F30</f>
        <v>0</v>
      </c>
      <c r="E30" s="19">
        <f>(I30-K30+L30-N30+O30)*C30/F30</f>
        <v>1.6666666666666667</v>
      </c>
      <c r="F30" s="17">
        <f>G30+H30</f>
        <v>60</v>
      </c>
      <c r="G30" s="17">
        <v>10</v>
      </c>
      <c r="H30" s="17">
        <f>I30+L30+O30</f>
        <v>50</v>
      </c>
      <c r="I30" s="17">
        <v>20</v>
      </c>
      <c r="J30" s="17"/>
      <c r="K30" s="17"/>
      <c r="L30" s="17"/>
      <c r="M30" s="17"/>
      <c r="N30" s="17"/>
      <c r="O30" s="17">
        <v>30</v>
      </c>
      <c r="P30" s="17"/>
      <c r="Q30" s="17" t="s">
        <v>31</v>
      </c>
      <c r="R30" s="20" t="s">
        <v>59</v>
      </c>
      <c r="S30" s="21" t="s">
        <v>51</v>
      </c>
      <c r="T30" s="21" t="s">
        <v>172</v>
      </c>
    </row>
    <row r="31" spans="1:22" s="28" customFormat="1" ht="24.95" customHeight="1" x14ac:dyDescent="0.25">
      <c r="A31" s="15">
        <v>20</v>
      </c>
      <c r="B31" s="96" t="s">
        <v>143</v>
      </c>
      <c r="C31" s="25">
        <v>2</v>
      </c>
      <c r="D31" s="18">
        <f t="shared" ref="D31" si="14">(J31+K31+M31+N31)*C31/F31</f>
        <v>0</v>
      </c>
      <c r="E31" s="19">
        <f t="shared" ref="E31" si="15">(I31-K31+L31-N31+O31)*C31/F31</f>
        <v>1.4285714285714286</v>
      </c>
      <c r="F31" s="17">
        <f t="shared" ref="F31" si="16">G31+H31</f>
        <v>56</v>
      </c>
      <c r="G31" s="25">
        <v>16</v>
      </c>
      <c r="H31" s="17">
        <f t="shared" ref="H31" si="17">I31+L31+O31</f>
        <v>40</v>
      </c>
      <c r="I31" s="25">
        <v>20</v>
      </c>
      <c r="J31" s="25"/>
      <c r="K31" s="25"/>
      <c r="L31" s="25"/>
      <c r="M31" s="25"/>
      <c r="N31" s="25"/>
      <c r="O31" s="25">
        <v>20</v>
      </c>
      <c r="P31" s="25"/>
      <c r="Q31" s="25" t="s">
        <v>31</v>
      </c>
      <c r="R31" s="20" t="s">
        <v>59</v>
      </c>
      <c r="S31" s="26" t="s">
        <v>53</v>
      </c>
      <c r="T31" s="27" t="s">
        <v>204</v>
      </c>
    </row>
    <row r="32" spans="1:22" s="28" customFormat="1" ht="24.95" customHeight="1" x14ac:dyDescent="0.25">
      <c r="A32" s="15">
        <v>21</v>
      </c>
      <c r="B32" s="96" t="s">
        <v>149</v>
      </c>
      <c r="C32" s="25">
        <v>2</v>
      </c>
      <c r="D32" s="18">
        <f>(J32+K32+M32+N32)*C32/F32</f>
        <v>0</v>
      </c>
      <c r="E32" s="19">
        <f>(I32-K32+L32-N32+O32)*C32/F32</f>
        <v>1.4814814814814814</v>
      </c>
      <c r="F32" s="17">
        <f>G32+H32</f>
        <v>54</v>
      </c>
      <c r="G32" s="25">
        <v>14</v>
      </c>
      <c r="H32" s="17">
        <f>I32+L32+O32</f>
        <v>40</v>
      </c>
      <c r="I32" s="25">
        <v>14</v>
      </c>
      <c r="J32" s="25"/>
      <c r="K32" s="25"/>
      <c r="L32" s="25">
        <v>10</v>
      </c>
      <c r="M32" s="25"/>
      <c r="N32" s="25"/>
      <c r="O32" s="25">
        <v>16</v>
      </c>
      <c r="P32" s="25"/>
      <c r="Q32" s="25" t="s">
        <v>32</v>
      </c>
      <c r="R32" s="20" t="s">
        <v>59</v>
      </c>
      <c r="S32" s="26" t="s">
        <v>54</v>
      </c>
      <c r="T32" s="26" t="s">
        <v>173</v>
      </c>
    </row>
    <row r="33" spans="1:21" s="28" customFormat="1" ht="20.25" customHeight="1" x14ac:dyDescent="0.25">
      <c r="A33" s="15">
        <v>22</v>
      </c>
      <c r="B33" s="91" t="s">
        <v>115</v>
      </c>
      <c r="C33" s="20">
        <v>2</v>
      </c>
      <c r="D33" s="38">
        <f>(J33+K33+M33+N33)*C33/F33</f>
        <v>0</v>
      </c>
      <c r="E33" s="39">
        <f>(I33-K33+L33-N33+O33)*C33/F33</f>
        <v>1.2</v>
      </c>
      <c r="F33" s="84">
        <f>G33+H33</f>
        <v>50</v>
      </c>
      <c r="G33" s="20">
        <v>20</v>
      </c>
      <c r="H33" s="84">
        <f>I33+L33+O33</f>
        <v>30</v>
      </c>
      <c r="I33" s="20"/>
      <c r="J33" s="20"/>
      <c r="K33" s="20"/>
      <c r="L33" s="20"/>
      <c r="M33" s="20"/>
      <c r="N33" s="20"/>
      <c r="O33" s="20">
        <v>30</v>
      </c>
      <c r="P33" s="45"/>
      <c r="Q33" s="20"/>
      <c r="R33" s="20" t="s">
        <v>59</v>
      </c>
      <c r="S33" s="27" t="s">
        <v>39</v>
      </c>
      <c r="T33" s="27" t="s">
        <v>174</v>
      </c>
    </row>
    <row r="34" spans="1:21" s="28" customFormat="1" ht="23.45" customHeight="1" x14ac:dyDescent="0.25">
      <c r="A34" s="15">
        <v>23</v>
      </c>
      <c r="B34" s="91" t="s">
        <v>145</v>
      </c>
      <c r="C34" s="20">
        <v>4</v>
      </c>
      <c r="D34" s="38">
        <f t="shared" ref="D34:D35" si="18">(J34+K34+M34+N34)*C34/F34</f>
        <v>0.8</v>
      </c>
      <c r="E34" s="39">
        <f t="shared" ref="E34:E35" si="19">(I34-K34+L34-N34+O34)*C34/F34</f>
        <v>2.16</v>
      </c>
      <c r="F34" s="84">
        <f t="shared" ref="F34:F35" si="20">G34+H34</f>
        <v>100</v>
      </c>
      <c r="G34" s="20">
        <v>40</v>
      </c>
      <c r="H34" s="84">
        <f t="shared" ref="H34:H35" si="21">I34+L34+O34</f>
        <v>60</v>
      </c>
      <c r="I34" s="20">
        <v>20</v>
      </c>
      <c r="J34" s="20">
        <v>14</v>
      </c>
      <c r="K34" s="20">
        <v>6</v>
      </c>
      <c r="L34" s="20"/>
      <c r="M34" s="20"/>
      <c r="N34" s="20"/>
      <c r="O34" s="20">
        <v>40</v>
      </c>
      <c r="P34" s="45"/>
      <c r="Q34" s="20" t="s">
        <v>31</v>
      </c>
      <c r="R34" s="20" t="s">
        <v>60</v>
      </c>
      <c r="S34" s="26" t="s">
        <v>69</v>
      </c>
      <c r="T34" s="26" t="s">
        <v>175</v>
      </c>
      <c r="U34" s="97"/>
    </row>
    <row r="35" spans="1:21" s="28" customFormat="1" ht="26.25" customHeight="1" x14ac:dyDescent="0.25">
      <c r="A35" s="15">
        <v>24</v>
      </c>
      <c r="B35" s="91" t="s">
        <v>146</v>
      </c>
      <c r="C35" s="20">
        <v>1</v>
      </c>
      <c r="D35" s="38">
        <f t="shared" si="18"/>
        <v>0</v>
      </c>
      <c r="E35" s="39">
        <f t="shared" si="19"/>
        <v>0.7407407407407407</v>
      </c>
      <c r="F35" s="84">
        <f t="shared" si="20"/>
        <v>27</v>
      </c>
      <c r="G35" s="20">
        <v>7</v>
      </c>
      <c r="H35" s="84">
        <f t="shared" si="21"/>
        <v>20</v>
      </c>
      <c r="I35" s="20"/>
      <c r="J35" s="20"/>
      <c r="K35" s="20"/>
      <c r="L35" s="20"/>
      <c r="M35" s="20"/>
      <c r="N35" s="20"/>
      <c r="O35" s="20">
        <v>20</v>
      </c>
      <c r="P35" s="45"/>
      <c r="Q35" s="20" t="s">
        <v>31</v>
      </c>
      <c r="R35" s="20" t="s">
        <v>59</v>
      </c>
      <c r="S35" s="26" t="s">
        <v>38</v>
      </c>
      <c r="T35" s="27" t="s">
        <v>176</v>
      </c>
    </row>
    <row r="36" spans="1:21" s="28" customFormat="1" ht="24.75" customHeight="1" x14ac:dyDescent="0.25">
      <c r="A36" s="143">
        <v>25</v>
      </c>
      <c r="B36" s="134" t="s">
        <v>147</v>
      </c>
      <c r="C36" s="135">
        <v>0</v>
      </c>
      <c r="D36" s="136">
        <f>(J36+K36+M36+N36)*C36/F36</f>
        <v>0</v>
      </c>
      <c r="E36" s="137">
        <f>(I36-K36+L36-N36+O36)*C36/F36</f>
        <v>0</v>
      </c>
      <c r="F36" s="138">
        <f>G36+H36</f>
        <v>30</v>
      </c>
      <c r="G36" s="135"/>
      <c r="H36" s="138">
        <f>I36+L36+O36</f>
        <v>30</v>
      </c>
      <c r="I36" s="135"/>
      <c r="J36" s="135"/>
      <c r="K36" s="135"/>
      <c r="L36" s="135"/>
      <c r="M36" s="135"/>
      <c r="N36" s="135"/>
      <c r="O36" s="135">
        <v>30</v>
      </c>
      <c r="P36" s="139"/>
      <c r="Q36" s="135"/>
      <c r="R36" s="135" t="s">
        <v>59</v>
      </c>
      <c r="S36" s="140" t="s">
        <v>43</v>
      </c>
      <c r="T36" s="141" t="s">
        <v>170</v>
      </c>
    </row>
    <row r="37" spans="1:21" s="152" customFormat="1" ht="24.95" customHeight="1" x14ac:dyDescent="0.25">
      <c r="A37" s="180" t="s">
        <v>127</v>
      </c>
      <c r="B37" s="180"/>
      <c r="C37" s="40">
        <f>SUM(C28:C36)</f>
        <v>20</v>
      </c>
      <c r="D37" s="70">
        <f t="shared" ref="D37:P37" si="22">SUM(D28:D36)</f>
        <v>0.8</v>
      </c>
      <c r="E37" s="41">
        <f t="shared" si="22"/>
        <v>12.677460317460318</v>
      </c>
      <c r="F37" s="40">
        <f t="shared" si="22"/>
        <v>552</v>
      </c>
      <c r="G37" s="40">
        <f t="shared" si="22"/>
        <v>182</v>
      </c>
      <c r="H37" s="40">
        <f t="shared" si="22"/>
        <v>370</v>
      </c>
      <c r="I37" s="40">
        <f t="shared" si="22"/>
        <v>118</v>
      </c>
      <c r="J37" s="40">
        <f t="shared" si="22"/>
        <v>14</v>
      </c>
      <c r="K37" s="40">
        <f t="shared" si="22"/>
        <v>6</v>
      </c>
      <c r="L37" s="40">
        <f t="shared" si="22"/>
        <v>10</v>
      </c>
      <c r="M37" s="40">
        <f t="shared" si="22"/>
        <v>0</v>
      </c>
      <c r="N37" s="40">
        <f t="shared" si="22"/>
        <v>0</v>
      </c>
      <c r="O37" s="40">
        <f t="shared" si="22"/>
        <v>242</v>
      </c>
      <c r="P37" s="40">
        <f t="shared" si="22"/>
        <v>0</v>
      </c>
      <c r="Q37" s="42"/>
      <c r="R37" s="42"/>
      <c r="S37" s="42"/>
      <c r="T37" s="42"/>
    </row>
    <row r="38" spans="1:21" s="28" customFormat="1" ht="39.75" customHeight="1" x14ac:dyDescent="0.25">
      <c r="A38" s="144"/>
      <c r="B38" s="145" t="s">
        <v>234</v>
      </c>
      <c r="C38" s="146"/>
      <c r="D38" s="147"/>
      <c r="E38" s="148"/>
      <c r="F38" s="146"/>
      <c r="G38" s="146"/>
      <c r="H38" s="146"/>
      <c r="I38" s="149"/>
      <c r="J38" s="149"/>
      <c r="K38" s="149"/>
      <c r="L38" s="149"/>
      <c r="M38" s="149"/>
      <c r="N38" s="149"/>
      <c r="O38" s="149"/>
      <c r="P38" s="149"/>
      <c r="Q38" s="150"/>
      <c r="R38" s="150"/>
      <c r="S38" s="151"/>
      <c r="T38" s="151"/>
    </row>
    <row r="39" spans="1:21" s="28" customFormat="1" ht="43.15" customHeight="1" x14ac:dyDescent="0.25">
      <c r="A39" s="25">
        <v>26</v>
      </c>
      <c r="B39" s="91" t="s">
        <v>209</v>
      </c>
      <c r="C39" s="56">
        <v>3</v>
      </c>
      <c r="D39" s="18">
        <f>(J39+K39+M39+N39)*C39/F39</f>
        <v>0</v>
      </c>
      <c r="E39" s="19">
        <f>(I39-K39+L39-N39+O39)*C39/F39</f>
        <v>1.6</v>
      </c>
      <c r="F39" s="17">
        <f>G39+H39</f>
        <v>75</v>
      </c>
      <c r="G39" s="17">
        <v>35</v>
      </c>
      <c r="H39" s="17">
        <f>I39+L39+O39</f>
        <v>40</v>
      </c>
      <c r="I39" s="17"/>
      <c r="J39" s="17"/>
      <c r="K39" s="17"/>
      <c r="L39" s="17"/>
      <c r="M39" s="17"/>
      <c r="N39" s="17"/>
      <c r="O39" s="17">
        <v>40</v>
      </c>
      <c r="P39" s="17"/>
      <c r="Q39" s="17" t="s">
        <v>31</v>
      </c>
      <c r="R39" s="20" t="s">
        <v>59</v>
      </c>
      <c r="S39" s="26" t="s">
        <v>47</v>
      </c>
      <c r="T39" s="21" t="s">
        <v>95</v>
      </c>
    </row>
    <row r="40" spans="1:21" s="28" customFormat="1" ht="39.6" customHeight="1" x14ac:dyDescent="0.25">
      <c r="A40" s="25">
        <v>27</v>
      </c>
      <c r="B40" s="98" t="s">
        <v>66</v>
      </c>
      <c r="C40" s="25">
        <v>1</v>
      </c>
      <c r="D40" s="38">
        <f>(J40+K40+M40+N40)*C40/F40</f>
        <v>0</v>
      </c>
      <c r="E40" s="39">
        <f>(I40-K40+L40-N40+O40)*C40/F40</f>
        <v>0.8</v>
      </c>
      <c r="F40" s="84">
        <f>G40+H40</f>
        <v>25</v>
      </c>
      <c r="G40" s="25">
        <v>5</v>
      </c>
      <c r="H40" s="25">
        <v>20</v>
      </c>
      <c r="I40" s="25"/>
      <c r="J40" s="25"/>
      <c r="K40" s="25"/>
      <c r="L40" s="25">
        <v>10</v>
      </c>
      <c r="M40" s="25"/>
      <c r="N40" s="25"/>
      <c r="O40" s="25">
        <v>10</v>
      </c>
      <c r="P40" s="25"/>
      <c r="Q40" s="25" t="s">
        <v>32</v>
      </c>
      <c r="R40" s="25" t="s">
        <v>59</v>
      </c>
      <c r="S40" s="99" t="s">
        <v>67</v>
      </c>
      <c r="T40" s="99" t="s">
        <v>70</v>
      </c>
    </row>
    <row r="41" spans="1:21" s="28" customFormat="1" ht="21" customHeight="1" x14ac:dyDescent="0.25">
      <c r="A41" s="25">
        <v>28</v>
      </c>
      <c r="B41" s="99" t="s">
        <v>232</v>
      </c>
      <c r="C41" s="25">
        <v>2</v>
      </c>
      <c r="D41" s="25"/>
      <c r="E41" s="25"/>
      <c r="F41" s="25">
        <v>50</v>
      </c>
      <c r="G41" s="25">
        <v>20</v>
      </c>
      <c r="H41" s="25">
        <v>30</v>
      </c>
      <c r="I41" s="25">
        <v>14</v>
      </c>
      <c r="J41" s="25"/>
      <c r="K41" s="25"/>
      <c r="L41" s="25">
        <v>16</v>
      </c>
      <c r="M41" s="25"/>
      <c r="N41" s="25"/>
      <c r="O41" s="25"/>
      <c r="P41" s="25"/>
      <c r="Q41" s="25"/>
      <c r="R41" s="25" t="s">
        <v>59</v>
      </c>
      <c r="S41" s="25" t="s">
        <v>223</v>
      </c>
      <c r="T41" s="25" t="s">
        <v>222</v>
      </c>
    </row>
    <row r="42" spans="1:21" s="28" customFormat="1" ht="28.15" customHeight="1" x14ac:dyDescent="0.25">
      <c r="A42" s="25">
        <v>29</v>
      </c>
      <c r="B42" s="91" t="s">
        <v>210</v>
      </c>
      <c r="C42" s="45">
        <v>2</v>
      </c>
      <c r="D42" s="100">
        <f t="shared" ref="D42:D47" si="23">(J42+K42+M42+N42)*C42/F42</f>
        <v>0.4</v>
      </c>
      <c r="E42" s="101">
        <f t="shared" ref="E42:E47" si="24">(I42-K42+L42-N42+O42)*C42/F42</f>
        <v>0.8</v>
      </c>
      <c r="F42" s="102">
        <f t="shared" ref="F42:F47" si="25">G42+H42</f>
        <v>50</v>
      </c>
      <c r="G42" s="45">
        <v>20</v>
      </c>
      <c r="H42" s="102">
        <v>30</v>
      </c>
      <c r="I42" s="45">
        <v>10</v>
      </c>
      <c r="J42" s="45"/>
      <c r="K42" s="45">
        <v>10</v>
      </c>
      <c r="L42" s="45">
        <v>20</v>
      </c>
      <c r="M42" s="45"/>
      <c r="N42" s="45"/>
      <c r="O42" s="45"/>
      <c r="P42" s="45"/>
      <c r="Q42" s="45"/>
      <c r="R42" s="45" t="s">
        <v>59</v>
      </c>
      <c r="S42" s="103" t="s">
        <v>90</v>
      </c>
      <c r="T42" s="104" t="s">
        <v>245</v>
      </c>
    </row>
    <row r="43" spans="1:21" s="22" customFormat="1" ht="49.5" customHeight="1" x14ac:dyDescent="0.25">
      <c r="A43" s="25">
        <v>30</v>
      </c>
      <c r="B43" s="91" t="s">
        <v>211</v>
      </c>
      <c r="C43" s="20">
        <v>1</v>
      </c>
      <c r="D43" s="38">
        <f t="shared" si="23"/>
        <v>0</v>
      </c>
      <c r="E43" s="39">
        <f t="shared" si="24"/>
        <v>0.8</v>
      </c>
      <c r="F43" s="84">
        <f t="shared" si="25"/>
        <v>25</v>
      </c>
      <c r="G43" s="20">
        <v>5</v>
      </c>
      <c r="H43" s="84">
        <f t="shared" ref="H43:H47" si="26">I43+L43+O43</f>
        <v>20</v>
      </c>
      <c r="I43" s="20"/>
      <c r="J43" s="20"/>
      <c r="K43" s="20"/>
      <c r="L43" s="20">
        <v>20</v>
      </c>
      <c r="M43" s="20"/>
      <c r="N43" s="20"/>
      <c r="O43" s="20"/>
      <c r="P43" s="45"/>
      <c r="Q43" s="20"/>
      <c r="R43" s="20" t="s">
        <v>59</v>
      </c>
      <c r="S43" s="26" t="s">
        <v>58</v>
      </c>
      <c r="T43" s="26" t="s">
        <v>231</v>
      </c>
    </row>
    <row r="44" spans="1:21" s="106" customFormat="1" ht="34.15" customHeight="1" x14ac:dyDescent="0.25">
      <c r="A44" s="25">
        <v>31</v>
      </c>
      <c r="B44" s="105" t="s">
        <v>77</v>
      </c>
      <c r="C44" s="20">
        <v>2</v>
      </c>
      <c r="D44" s="38">
        <f t="shared" si="23"/>
        <v>0</v>
      </c>
      <c r="E44" s="39">
        <f t="shared" si="24"/>
        <v>1.2</v>
      </c>
      <c r="F44" s="84">
        <f t="shared" si="25"/>
        <v>50</v>
      </c>
      <c r="G44" s="20">
        <v>20</v>
      </c>
      <c r="H44" s="84">
        <f t="shared" si="26"/>
        <v>30</v>
      </c>
      <c r="I44" s="20">
        <v>12</v>
      </c>
      <c r="J44" s="20"/>
      <c r="K44" s="20"/>
      <c r="L44" s="20"/>
      <c r="M44" s="20"/>
      <c r="N44" s="20"/>
      <c r="O44" s="20">
        <v>18</v>
      </c>
      <c r="P44" s="45"/>
      <c r="Q44" s="20" t="s">
        <v>31</v>
      </c>
      <c r="R44" s="20" t="s">
        <v>59</v>
      </c>
      <c r="S44" s="58" t="s">
        <v>75</v>
      </c>
      <c r="T44" s="69" t="s">
        <v>92</v>
      </c>
    </row>
    <row r="45" spans="1:21" s="107" customFormat="1" ht="23.45" customHeight="1" x14ac:dyDescent="0.25">
      <c r="A45" s="25">
        <v>32</v>
      </c>
      <c r="B45" s="105" t="s">
        <v>78</v>
      </c>
      <c r="C45" s="20">
        <v>2</v>
      </c>
      <c r="D45" s="38">
        <f t="shared" si="23"/>
        <v>0</v>
      </c>
      <c r="E45" s="39">
        <f t="shared" si="24"/>
        <v>1.2</v>
      </c>
      <c r="F45" s="84">
        <f t="shared" si="25"/>
        <v>50</v>
      </c>
      <c r="G45" s="20">
        <v>20</v>
      </c>
      <c r="H45" s="84">
        <f t="shared" si="26"/>
        <v>30</v>
      </c>
      <c r="I45" s="20">
        <v>10</v>
      </c>
      <c r="J45" s="20"/>
      <c r="K45" s="20"/>
      <c r="L45" s="20"/>
      <c r="M45" s="20"/>
      <c r="N45" s="20"/>
      <c r="O45" s="20">
        <v>20</v>
      </c>
      <c r="P45" s="45"/>
      <c r="Q45" s="20" t="s">
        <v>72</v>
      </c>
      <c r="R45" s="20" t="s">
        <v>59</v>
      </c>
      <c r="S45" s="69" t="s">
        <v>79</v>
      </c>
      <c r="T45" s="69" t="s">
        <v>177</v>
      </c>
    </row>
    <row r="46" spans="1:21" s="161" customFormat="1" ht="39" x14ac:dyDescent="0.25">
      <c r="A46" s="25">
        <v>33</v>
      </c>
      <c r="B46" s="91" t="s">
        <v>63</v>
      </c>
      <c r="C46" s="20">
        <v>2</v>
      </c>
      <c r="D46" s="38">
        <f t="shared" si="23"/>
        <v>0</v>
      </c>
      <c r="E46" s="39">
        <f t="shared" si="24"/>
        <v>1.2</v>
      </c>
      <c r="F46" s="84">
        <f t="shared" si="25"/>
        <v>50</v>
      </c>
      <c r="G46" s="20">
        <v>20</v>
      </c>
      <c r="H46" s="84">
        <f t="shared" si="26"/>
        <v>30</v>
      </c>
      <c r="I46" s="20">
        <v>14</v>
      </c>
      <c r="J46" s="20"/>
      <c r="K46" s="20"/>
      <c r="L46" s="20">
        <v>16</v>
      </c>
      <c r="M46" s="20"/>
      <c r="N46" s="20"/>
      <c r="O46" s="20"/>
      <c r="P46" s="45"/>
      <c r="Q46" s="20"/>
      <c r="R46" s="20" t="s">
        <v>59</v>
      </c>
      <c r="S46" s="26" t="s">
        <v>41</v>
      </c>
      <c r="T46" s="26" t="s">
        <v>151</v>
      </c>
    </row>
    <row r="47" spans="1:21" s="28" customFormat="1" ht="24.95" customHeight="1" x14ac:dyDescent="0.25">
      <c r="A47" s="153">
        <v>34</v>
      </c>
      <c r="B47" s="154" t="s">
        <v>68</v>
      </c>
      <c r="C47" s="155">
        <v>1</v>
      </c>
      <c r="D47" s="156">
        <f t="shared" si="23"/>
        <v>0</v>
      </c>
      <c r="E47" s="157">
        <f t="shared" si="24"/>
        <v>0.6</v>
      </c>
      <c r="F47" s="158">
        <f t="shared" si="25"/>
        <v>25</v>
      </c>
      <c r="G47" s="155">
        <v>10</v>
      </c>
      <c r="H47" s="158">
        <f t="shared" si="26"/>
        <v>15</v>
      </c>
      <c r="I47" s="155"/>
      <c r="J47" s="155"/>
      <c r="K47" s="155"/>
      <c r="L47" s="155">
        <v>15</v>
      </c>
      <c r="M47" s="155"/>
      <c r="N47" s="155"/>
      <c r="O47" s="155"/>
      <c r="P47" s="159"/>
      <c r="Q47" s="155"/>
      <c r="R47" s="155" t="s">
        <v>59</v>
      </c>
      <c r="S47" s="160"/>
      <c r="T47" s="160"/>
    </row>
    <row r="48" spans="1:21" s="43" customFormat="1" ht="24.95" customHeight="1" x14ac:dyDescent="0.25">
      <c r="A48" s="180" t="s">
        <v>244</v>
      </c>
      <c r="B48" s="180"/>
      <c r="C48" s="40">
        <f t="shared" ref="C48:P48" si="27">SUM(C39:C47)</f>
        <v>16</v>
      </c>
      <c r="D48" s="41">
        <f t="shared" si="27"/>
        <v>0.4</v>
      </c>
      <c r="E48" s="40">
        <f t="shared" si="27"/>
        <v>8.2000000000000011</v>
      </c>
      <c r="F48" s="40">
        <f t="shared" si="27"/>
        <v>400</v>
      </c>
      <c r="G48" s="40">
        <f t="shared" si="27"/>
        <v>155</v>
      </c>
      <c r="H48" s="40">
        <f t="shared" si="27"/>
        <v>245</v>
      </c>
      <c r="I48" s="40">
        <f t="shared" si="27"/>
        <v>60</v>
      </c>
      <c r="J48" s="40">
        <f t="shared" si="27"/>
        <v>0</v>
      </c>
      <c r="K48" s="40">
        <f t="shared" si="27"/>
        <v>10</v>
      </c>
      <c r="L48" s="40">
        <f t="shared" si="27"/>
        <v>97</v>
      </c>
      <c r="M48" s="40">
        <f t="shared" si="27"/>
        <v>0</v>
      </c>
      <c r="N48" s="40">
        <f t="shared" si="27"/>
        <v>0</v>
      </c>
      <c r="O48" s="40">
        <f t="shared" si="27"/>
        <v>88</v>
      </c>
      <c r="P48" s="40">
        <f t="shared" si="27"/>
        <v>0</v>
      </c>
      <c r="Q48" s="42"/>
      <c r="R48" s="42"/>
      <c r="S48" s="42"/>
      <c r="T48" s="42"/>
    </row>
    <row r="49" spans="1:20" s="43" customFormat="1" ht="26.85" customHeight="1" x14ac:dyDescent="0.25">
      <c r="A49" s="180" t="s">
        <v>125</v>
      </c>
      <c r="B49" s="180"/>
      <c r="C49" s="40">
        <f t="shared" ref="C49:P49" si="28">SUM(C27+C37+C48)</f>
        <v>60</v>
      </c>
      <c r="D49" s="41">
        <f t="shared" si="28"/>
        <v>1.2000000000000002</v>
      </c>
      <c r="E49" s="41">
        <f t="shared" si="28"/>
        <v>38.087513227513227</v>
      </c>
      <c r="F49" s="40">
        <f t="shared" si="28"/>
        <v>1628</v>
      </c>
      <c r="G49" s="40">
        <f t="shared" si="28"/>
        <v>514</v>
      </c>
      <c r="H49" s="40">
        <f t="shared" si="28"/>
        <v>1114</v>
      </c>
      <c r="I49" s="40">
        <f t="shared" si="28"/>
        <v>350</v>
      </c>
      <c r="J49" s="40">
        <f t="shared" si="28"/>
        <v>14</v>
      </c>
      <c r="K49" s="40">
        <f t="shared" si="28"/>
        <v>25</v>
      </c>
      <c r="L49" s="40">
        <f t="shared" si="28"/>
        <v>183</v>
      </c>
      <c r="M49" s="40">
        <f t="shared" si="28"/>
        <v>0</v>
      </c>
      <c r="N49" s="40">
        <f t="shared" si="28"/>
        <v>0</v>
      </c>
      <c r="O49" s="40">
        <f t="shared" si="28"/>
        <v>581</v>
      </c>
      <c r="P49" s="40">
        <f t="shared" si="28"/>
        <v>0</v>
      </c>
      <c r="Q49" s="40"/>
      <c r="R49" s="61"/>
      <c r="S49" s="108"/>
      <c r="T49" s="108"/>
    </row>
    <row r="50" spans="1:20" x14ac:dyDescent="0.25">
      <c r="A50" s="120"/>
      <c r="B50" s="122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8"/>
      <c r="S50" s="129"/>
      <c r="T50" s="129"/>
    </row>
    <row r="51" spans="1:20" x14ac:dyDescent="0.25">
      <c r="A51" s="168"/>
      <c r="B51" s="169" t="s">
        <v>233</v>
      </c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70"/>
      <c r="S51" s="171"/>
      <c r="T51" s="171"/>
    </row>
    <row r="52" spans="1:20" s="172" customFormat="1" ht="47.45" customHeight="1" x14ac:dyDescent="0.25">
      <c r="A52" s="25">
        <v>35</v>
      </c>
      <c r="B52" s="91" t="s">
        <v>62</v>
      </c>
      <c r="C52" s="20">
        <v>2</v>
      </c>
      <c r="D52" s="38">
        <f t="shared" ref="D52" si="29">(J52+K52+M52+N52)*C52/F52</f>
        <v>0</v>
      </c>
      <c r="E52" s="39">
        <f t="shared" ref="E52" si="30">(I52-K52+L52-N52+O52)*C52/F52</f>
        <v>1.2</v>
      </c>
      <c r="F52" s="84">
        <f t="shared" ref="F52" si="31">G52+H52</f>
        <v>50</v>
      </c>
      <c r="G52" s="20">
        <v>20</v>
      </c>
      <c r="H52" s="84">
        <f t="shared" ref="H52" si="32">I52+L52+O52</f>
        <v>30</v>
      </c>
      <c r="I52" s="20">
        <v>10</v>
      </c>
      <c r="J52" s="20"/>
      <c r="K52" s="20"/>
      <c r="L52" s="20">
        <v>10</v>
      </c>
      <c r="M52" s="20"/>
      <c r="N52" s="20"/>
      <c r="O52" s="20">
        <v>10</v>
      </c>
      <c r="P52" s="45"/>
      <c r="Q52" s="20" t="s">
        <v>31</v>
      </c>
      <c r="R52" s="20" t="s">
        <v>59</v>
      </c>
      <c r="S52" s="26" t="s">
        <v>47</v>
      </c>
      <c r="T52" s="27" t="s">
        <v>230</v>
      </c>
    </row>
    <row r="53" spans="1:20" x14ac:dyDescent="0.25">
      <c r="A53" s="130"/>
      <c r="B53" s="142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2"/>
      <c r="S53" s="133"/>
      <c r="T53" s="133"/>
    </row>
    <row r="54" spans="1:20" x14ac:dyDescent="0.25">
      <c r="A54" s="130"/>
      <c r="B54" s="142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2"/>
      <c r="S54" s="133"/>
      <c r="T54" s="133"/>
    </row>
    <row r="55" spans="1:20" s="130" customFormat="1" x14ac:dyDescent="0.25">
      <c r="B55" s="131"/>
      <c r="R55" s="132"/>
      <c r="S55" s="133"/>
      <c r="T55" s="133"/>
    </row>
    <row r="56" spans="1:20" x14ac:dyDescent="0.25">
      <c r="A56" s="130"/>
      <c r="B56" s="14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2"/>
      <c r="S56" s="133"/>
      <c r="T56" s="133"/>
    </row>
    <row r="57" spans="1:20" x14ac:dyDescent="0.25">
      <c r="A57" s="130"/>
      <c r="B57" s="14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2"/>
      <c r="S57" s="133"/>
      <c r="T57" s="133"/>
    </row>
    <row r="58" spans="1:20" x14ac:dyDescent="0.25">
      <c r="A58" s="130"/>
      <c r="B58" s="14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2"/>
      <c r="S58" s="133"/>
      <c r="T58" s="133"/>
    </row>
    <row r="59" spans="1:20" x14ac:dyDescent="0.25">
      <c r="A59" s="130"/>
      <c r="B59" s="142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2"/>
      <c r="S59" s="133"/>
      <c r="T59" s="133"/>
    </row>
    <row r="60" spans="1:20" x14ac:dyDescent="0.25">
      <c r="A60" s="130"/>
      <c r="B60" s="142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2"/>
      <c r="S60" s="133"/>
      <c r="T60" s="133"/>
    </row>
    <row r="61" spans="1:20" x14ac:dyDescent="0.25">
      <c r="A61" s="130"/>
      <c r="B61" s="142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2"/>
      <c r="S61" s="133"/>
      <c r="T61" s="133"/>
    </row>
    <row r="62" spans="1:20" x14ac:dyDescent="0.25">
      <c r="A62" s="130"/>
      <c r="B62" s="14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2"/>
      <c r="S62" s="133"/>
      <c r="T62" s="133"/>
    </row>
    <row r="63" spans="1:20" x14ac:dyDescent="0.25">
      <c r="A63" s="130"/>
      <c r="B63" s="142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2"/>
      <c r="S63" s="133"/>
      <c r="T63" s="133"/>
    </row>
    <row r="64" spans="1:20" x14ac:dyDescent="0.25">
      <c r="A64" s="130"/>
      <c r="B64" s="142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2"/>
      <c r="S64" s="133"/>
      <c r="T64" s="133"/>
    </row>
    <row r="65" spans="1:20" x14ac:dyDescent="0.25">
      <c r="A65" s="130"/>
      <c r="B65" s="142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2"/>
      <c r="S65" s="133"/>
      <c r="T65" s="133"/>
    </row>
    <row r="66" spans="1:20" x14ac:dyDescent="0.25">
      <c r="A66" s="130"/>
      <c r="B66" s="142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2"/>
      <c r="S66" s="133"/>
      <c r="T66" s="133"/>
    </row>
    <row r="67" spans="1:20" x14ac:dyDescent="0.25">
      <c r="A67" s="130"/>
      <c r="B67" s="142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2"/>
      <c r="S67" s="133"/>
      <c r="T67" s="133"/>
    </row>
    <row r="68" spans="1:20" x14ac:dyDescent="0.25">
      <c r="A68" s="130"/>
      <c r="B68" s="142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2"/>
      <c r="S68" s="133"/>
      <c r="T68" s="133"/>
    </row>
    <row r="69" spans="1:20" x14ac:dyDescent="0.25">
      <c r="A69" s="130"/>
      <c r="B69" s="142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2"/>
      <c r="S69" s="133"/>
      <c r="T69" s="133"/>
    </row>
    <row r="70" spans="1:20" x14ac:dyDescent="0.25">
      <c r="A70" s="130"/>
      <c r="B70" s="142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2"/>
      <c r="S70" s="133"/>
      <c r="T70" s="133"/>
    </row>
    <row r="71" spans="1:20" x14ac:dyDescent="0.25">
      <c r="A71" s="130"/>
      <c r="B71" s="142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2"/>
      <c r="S71" s="133"/>
      <c r="T71" s="133"/>
    </row>
    <row r="72" spans="1:20" x14ac:dyDescent="0.25">
      <c r="A72" s="130"/>
      <c r="B72" s="142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2"/>
      <c r="S72" s="133"/>
      <c r="T72" s="133"/>
    </row>
    <row r="73" spans="1:20" x14ac:dyDescent="0.25">
      <c r="A73" s="130"/>
      <c r="B73" s="142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2"/>
      <c r="S73" s="133"/>
      <c r="T73" s="133"/>
    </row>
    <row r="74" spans="1:20" x14ac:dyDescent="0.25">
      <c r="A74" s="130"/>
      <c r="B74" s="14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2"/>
      <c r="S74" s="133"/>
      <c r="T74" s="133"/>
    </row>
    <row r="75" spans="1:20" x14ac:dyDescent="0.25">
      <c r="A75" s="130"/>
      <c r="B75" s="14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2"/>
      <c r="S75" s="133"/>
      <c r="T75" s="133"/>
    </row>
    <row r="76" spans="1:20" x14ac:dyDescent="0.25">
      <c r="A76" s="130"/>
      <c r="B76" s="14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2"/>
      <c r="S76" s="133"/>
      <c r="T76" s="133"/>
    </row>
    <row r="77" spans="1:20" x14ac:dyDescent="0.25">
      <c r="A77" s="130"/>
      <c r="B77" s="14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2"/>
      <c r="S77" s="133"/>
      <c r="T77" s="133"/>
    </row>
    <row r="78" spans="1:20" x14ac:dyDescent="0.25">
      <c r="A78" s="130"/>
      <c r="B78" s="142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2"/>
      <c r="S78" s="133"/>
      <c r="T78" s="133"/>
    </row>
    <row r="79" spans="1:20" x14ac:dyDescent="0.25">
      <c r="A79" s="130"/>
      <c r="B79" s="142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2"/>
      <c r="S79" s="133"/>
      <c r="T79" s="133"/>
    </row>
    <row r="80" spans="1:20" x14ac:dyDescent="0.25">
      <c r="A80" s="130"/>
      <c r="B80" s="142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2"/>
      <c r="S80" s="133"/>
      <c r="T80" s="133"/>
    </row>
    <row r="81" spans="1:20" x14ac:dyDescent="0.25">
      <c r="A81" s="130"/>
      <c r="B81" s="142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2"/>
      <c r="S81" s="133"/>
      <c r="T81" s="133"/>
    </row>
    <row r="82" spans="1:20" x14ac:dyDescent="0.25">
      <c r="A82" s="130"/>
      <c r="B82" s="142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2"/>
      <c r="S82" s="133"/>
      <c r="T82" s="133"/>
    </row>
    <row r="83" spans="1:20" x14ac:dyDescent="0.25">
      <c r="A83" s="130"/>
      <c r="B83" s="142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2"/>
      <c r="S83" s="133"/>
      <c r="T83" s="133"/>
    </row>
    <row r="84" spans="1:20" x14ac:dyDescent="0.25">
      <c r="A84" s="130"/>
      <c r="B84" s="142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2"/>
      <c r="S84" s="133"/>
      <c r="T84" s="133"/>
    </row>
    <row r="85" spans="1:20" x14ac:dyDescent="0.25">
      <c r="A85" s="130"/>
      <c r="B85" s="142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2"/>
      <c r="S85" s="133"/>
      <c r="T85" s="133"/>
    </row>
    <row r="86" spans="1:20" x14ac:dyDescent="0.25">
      <c r="A86" s="130"/>
      <c r="B86" s="142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2"/>
      <c r="S86" s="133"/>
      <c r="T86" s="133"/>
    </row>
    <row r="87" spans="1:20" x14ac:dyDescent="0.25">
      <c r="A87" s="130"/>
      <c r="B87" s="142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2"/>
      <c r="S87" s="133"/>
      <c r="T87" s="133"/>
    </row>
    <row r="88" spans="1:20" x14ac:dyDescent="0.25">
      <c r="A88" s="130"/>
      <c r="B88" s="142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2"/>
      <c r="S88" s="133"/>
      <c r="T88" s="133"/>
    </row>
    <row r="89" spans="1:20" x14ac:dyDescent="0.25">
      <c r="A89" s="130"/>
      <c r="B89" s="142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2"/>
      <c r="S89" s="133"/>
      <c r="T89" s="133"/>
    </row>
    <row r="90" spans="1:20" x14ac:dyDescent="0.25">
      <c r="A90" s="130"/>
      <c r="B90" s="142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2"/>
      <c r="S90" s="133"/>
      <c r="T90" s="133"/>
    </row>
    <row r="91" spans="1:20" x14ac:dyDescent="0.25">
      <c r="A91" s="130"/>
      <c r="B91" s="142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2"/>
      <c r="S91" s="133"/>
      <c r="T91" s="133"/>
    </row>
    <row r="92" spans="1:20" x14ac:dyDescent="0.25">
      <c r="A92" s="130"/>
      <c r="B92" s="14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2"/>
      <c r="S92" s="133"/>
      <c r="T92" s="133"/>
    </row>
    <row r="93" spans="1:20" x14ac:dyDescent="0.25">
      <c r="A93" s="130"/>
      <c r="B93" s="14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2"/>
      <c r="S93" s="133"/>
      <c r="T93" s="133"/>
    </row>
    <row r="94" spans="1:20" x14ac:dyDescent="0.25">
      <c r="A94" s="130"/>
      <c r="B94" s="14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2"/>
      <c r="S94" s="133"/>
      <c r="T94" s="133"/>
    </row>
    <row r="95" spans="1:20" x14ac:dyDescent="0.25">
      <c r="A95" s="130"/>
      <c r="B95" s="14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2"/>
      <c r="S95" s="133"/>
      <c r="T95" s="133"/>
    </row>
    <row r="96" spans="1:20" x14ac:dyDescent="0.25">
      <c r="A96" s="130"/>
      <c r="B96" s="142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2"/>
      <c r="S96" s="133"/>
      <c r="T96" s="133"/>
    </row>
    <row r="97" spans="1:20" x14ac:dyDescent="0.25">
      <c r="A97" s="130"/>
      <c r="B97" s="142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2"/>
      <c r="S97" s="133"/>
      <c r="T97" s="133"/>
    </row>
    <row r="98" spans="1:20" x14ac:dyDescent="0.25">
      <c r="A98" s="130"/>
      <c r="B98" s="142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2"/>
      <c r="S98" s="133"/>
      <c r="T98" s="133"/>
    </row>
    <row r="99" spans="1:20" x14ac:dyDescent="0.25">
      <c r="A99" s="130"/>
      <c r="B99" s="142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2"/>
      <c r="S99" s="133"/>
      <c r="T99" s="133"/>
    </row>
    <row r="100" spans="1:20" x14ac:dyDescent="0.25">
      <c r="A100" s="130"/>
      <c r="B100" s="142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2"/>
      <c r="S100" s="133"/>
      <c r="T100" s="133"/>
    </row>
    <row r="101" spans="1:20" x14ac:dyDescent="0.25">
      <c r="A101" s="130"/>
      <c r="B101" s="142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2"/>
      <c r="S101" s="133"/>
      <c r="T101" s="133"/>
    </row>
    <row r="102" spans="1:20" x14ac:dyDescent="0.25">
      <c r="A102" s="130"/>
      <c r="B102" s="142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2"/>
      <c r="S102" s="133"/>
      <c r="T102" s="133"/>
    </row>
    <row r="103" spans="1:20" x14ac:dyDescent="0.25">
      <c r="A103" s="130"/>
      <c r="B103" s="142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2"/>
      <c r="S103" s="133"/>
      <c r="T103" s="133"/>
    </row>
    <row r="104" spans="1:20" x14ac:dyDescent="0.25">
      <c r="A104" s="130"/>
      <c r="B104" s="142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2"/>
      <c r="S104" s="133"/>
      <c r="T104" s="133"/>
    </row>
    <row r="105" spans="1:20" x14ac:dyDescent="0.25">
      <c r="A105" s="130"/>
      <c r="B105" s="14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2"/>
      <c r="S105" s="133"/>
      <c r="T105" s="133"/>
    </row>
    <row r="106" spans="1:20" x14ac:dyDescent="0.25">
      <c r="A106" s="130"/>
      <c r="B106" s="142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2"/>
      <c r="S106" s="133"/>
      <c r="T106" s="133"/>
    </row>
    <row r="107" spans="1:20" x14ac:dyDescent="0.25">
      <c r="A107" s="130"/>
      <c r="B107" s="142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2"/>
      <c r="S107" s="133"/>
      <c r="T107" s="133"/>
    </row>
    <row r="108" spans="1:20" x14ac:dyDescent="0.25">
      <c r="A108" s="130"/>
      <c r="B108" s="142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2"/>
      <c r="S108" s="133"/>
      <c r="T108" s="133"/>
    </row>
    <row r="109" spans="1:20" x14ac:dyDescent="0.25">
      <c r="A109" s="130"/>
      <c r="B109" s="142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2"/>
      <c r="S109" s="133"/>
      <c r="T109" s="133"/>
    </row>
    <row r="110" spans="1:20" x14ac:dyDescent="0.25">
      <c r="A110" s="130"/>
      <c r="B110" s="142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2"/>
      <c r="S110" s="133"/>
      <c r="T110" s="133"/>
    </row>
    <row r="111" spans="1:20" x14ac:dyDescent="0.25">
      <c r="A111" s="130"/>
      <c r="B111" s="142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2"/>
      <c r="S111" s="133"/>
      <c r="T111" s="133"/>
    </row>
    <row r="112" spans="1:20" x14ac:dyDescent="0.25">
      <c r="A112" s="130"/>
      <c r="B112" s="142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2"/>
      <c r="S112" s="133"/>
      <c r="T112" s="133"/>
    </row>
    <row r="113" spans="1:20" x14ac:dyDescent="0.25">
      <c r="A113" s="130"/>
      <c r="B113" s="142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2"/>
      <c r="S113" s="133"/>
      <c r="T113" s="133"/>
    </row>
    <row r="114" spans="1:20" x14ac:dyDescent="0.25">
      <c r="A114" s="130"/>
      <c r="B114" s="142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2"/>
      <c r="S114" s="133"/>
      <c r="T114" s="133"/>
    </row>
    <row r="115" spans="1:20" x14ac:dyDescent="0.25">
      <c r="A115" s="130"/>
      <c r="B115" s="142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2"/>
      <c r="S115" s="133"/>
      <c r="T115" s="133"/>
    </row>
    <row r="116" spans="1:20" x14ac:dyDescent="0.25">
      <c r="A116" s="130"/>
      <c r="B116" s="142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2"/>
      <c r="S116" s="133"/>
      <c r="T116" s="133"/>
    </row>
    <row r="117" spans="1:20" x14ac:dyDescent="0.25">
      <c r="A117" s="130"/>
      <c r="B117" s="142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2"/>
      <c r="S117" s="133"/>
      <c r="T117" s="133"/>
    </row>
  </sheetData>
  <sortState ref="B39:T46">
    <sortCondition ref="B39"/>
  </sortState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49:B49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48:B48"/>
    <mergeCell ref="U20:V20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view="pageBreakPreview" topLeftCell="A16" zoomScale="60" zoomScaleNormal="90" workbookViewId="0">
      <selection activeCell="S22" sqref="S1:T1048576"/>
    </sheetView>
  </sheetViews>
  <sheetFormatPr defaultColWidth="9.140625" defaultRowHeight="15" x14ac:dyDescent="0.25"/>
  <cols>
    <col min="1" max="1" width="4.5703125" customWidth="1"/>
    <col min="2" max="2" width="36.140625" style="7" customWidth="1"/>
    <col min="3" max="17" width="10.7109375" customWidth="1"/>
    <col min="18" max="18" width="19.5703125" style="125" customWidth="1"/>
    <col min="19" max="19" width="22.7109375" style="10" hidden="1" customWidth="1"/>
    <col min="20" max="20" width="25.28515625" style="10" hidden="1" customWidth="1"/>
    <col min="21" max="21" width="0.28515625" customWidth="1"/>
    <col min="22" max="22" width="9.140625" customWidth="1"/>
  </cols>
  <sheetData>
    <row r="1" spans="1:20" ht="30" customHeight="1" x14ac:dyDescent="0.3">
      <c r="A1" s="184" t="s">
        <v>96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ht="30.75" customHeight="1" x14ac:dyDescent="0.3">
      <c r="A2" s="184" t="s">
        <v>44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ht="30" customHeight="1" x14ac:dyDescent="0.3">
      <c r="A3" s="184" t="s">
        <v>26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ht="30.75" customHeight="1" x14ac:dyDescent="0.25">
      <c r="A4" s="185" t="s">
        <v>153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 t="s">
        <v>27</v>
      </c>
      <c r="M4" s="185"/>
      <c r="N4" s="185"/>
      <c r="O4" s="185"/>
      <c r="P4" s="185"/>
      <c r="Q4" s="185"/>
      <c r="R4" s="192" t="s">
        <v>246</v>
      </c>
      <c r="S4" s="192"/>
      <c r="T4" s="192"/>
    </row>
    <row r="5" spans="1:20" ht="30" customHeight="1" x14ac:dyDescent="0.25">
      <c r="A5" s="185" t="s">
        <v>30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 t="s">
        <v>28</v>
      </c>
      <c r="M5" s="185"/>
      <c r="N5" s="185"/>
      <c r="O5" s="185"/>
      <c r="P5" s="185"/>
      <c r="Q5" s="185"/>
      <c r="R5" s="187" t="s">
        <v>29</v>
      </c>
      <c r="S5" s="187"/>
      <c r="T5" s="187"/>
    </row>
    <row r="6" spans="1:20" s="28" customFormat="1" ht="15.75" customHeight="1" x14ac:dyDescent="0.25">
      <c r="A6" s="190" t="s">
        <v>13</v>
      </c>
      <c r="B6" s="193" t="s">
        <v>11</v>
      </c>
      <c r="C6" s="190" t="s">
        <v>3</v>
      </c>
      <c r="D6" s="190"/>
      <c r="E6" s="190"/>
      <c r="F6" s="190" t="s">
        <v>18</v>
      </c>
      <c r="G6" s="190" t="s">
        <v>14</v>
      </c>
      <c r="H6" s="189" t="s">
        <v>17</v>
      </c>
      <c r="I6" s="189"/>
      <c r="J6" s="189"/>
      <c r="K6" s="189"/>
      <c r="L6" s="189"/>
      <c r="M6" s="189"/>
      <c r="N6" s="189"/>
      <c r="O6" s="189"/>
      <c r="P6" s="189"/>
      <c r="Q6" s="189"/>
      <c r="R6" s="194" t="s">
        <v>4</v>
      </c>
      <c r="S6" s="190" t="s">
        <v>71</v>
      </c>
      <c r="T6" s="190" t="s">
        <v>5</v>
      </c>
    </row>
    <row r="7" spans="1:20" s="28" customFormat="1" ht="36" customHeight="1" x14ac:dyDescent="0.25">
      <c r="A7" s="190"/>
      <c r="B7" s="193"/>
      <c r="C7" s="190" t="s">
        <v>3</v>
      </c>
      <c r="D7" s="188" t="s">
        <v>22</v>
      </c>
      <c r="E7" s="190" t="s">
        <v>19</v>
      </c>
      <c r="F7" s="190"/>
      <c r="G7" s="190"/>
      <c r="H7" s="188" t="s">
        <v>16</v>
      </c>
      <c r="I7" s="186" t="s">
        <v>0</v>
      </c>
      <c r="J7" s="186"/>
      <c r="K7" s="186"/>
      <c r="L7" s="186" t="s">
        <v>1</v>
      </c>
      <c r="M7" s="186"/>
      <c r="N7" s="186"/>
      <c r="O7" s="186" t="s">
        <v>2</v>
      </c>
      <c r="P7" s="186"/>
      <c r="Q7" s="186"/>
      <c r="R7" s="194"/>
      <c r="S7" s="190"/>
      <c r="T7" s="190"/>
    </row>
    <row r="8" spans="1:20" s="22" customFormat="1" ht="42" customHeight="1" x14ac:dyDescent="0.25">
      <c r="A8" s="190"/>
      <c r="B8" s="193"/>
      <c r="C8" s="190"/>
      <c r="D8" s="188"/>
      <c r="E8" s="190"/>
      <c r="F8" s="190"/>
      <c r="G8" s="190"/>
      <c r="H8" s="188"/>
      <c r="I8" s="15" t="s">
        <v>8</v>
      </c>
      <c r="J8" s="15" t="s">
        <v>21</v>
      </c>
      <c r="K8" s="63" t="s">
        <v>6</v>
      </c>
      <c r="L8" s="15" t="s">
        <v>9</v>
      </c>
      <c r="M8" s="15" t="s">
        <v>21</v>
      </c>
      <c r="N8" s="15" t="s">
        <v>6</v>
      </c>
      <c r="O8" s="15" t="s">
        <v>10</v>
      </c>
      <c r="P8" s="63" t="s">
        <v>15</v>
      </c>
      <c r="Q8" s="63" t="s">
        <v>7</v>
      </c>
      <c r="R8" s="194"/>
      <c r="S8" s="190"/>
      <c r="T8" s="190"/>
    </row>
    <row r="9" spans="1:20" s="65" customFormat="1" ht="15" customHeight="1" x14ac:dyDescent="0.25">
      <c r="A9" s="183">
        <v>1</v>
      </c>
      <c r="B9" s="191">
        <v>2</v>
      </c>
      <c r="C9" s="183">
        <v>3</v>
      </c>
      <c r="D9" s="64">
        <v>4</v>
      </c>
      <c r="E9" s="64">
        <v>5</v>
      </c>
      <c r="F9" s="64">
        <v>6</v>
      </c>
      <c r="G9" s="183">
        <v>7</v>
      </c>
      <c r="H9" s="64">
        <v>8</v>
      </c>
      <c r="I9" s="183">
        <v>9</v>
      </c>
      <c r="J9" s="183">
        <v>10</v>
      </c>
      <c r="K9" s="183">
        <v>11</v>
      </c>
      <c r="L9" s="183">
        <v>12</v>
      </c>
      <c r="M9" s="183">
        <v>13</v>
      </c>
      <c r="N9" s="183">
        <v>14</v>
      </c>
      <c r="O9" s="183">
        <v>15</v>
      </c>
      <c r="P9" s="183">
        <v>16</v>
      </c>
      <c r="Q9" s="183">
        <v>17</v>
      </c>
      <c r="R9" s="183">
        <v>18</v>
      </c>
      <c r="S9" s="196">
        <v>19</v>
      </c>
      <c r="T9" s="196">
        <v>20</v>
      </c>
    </row>
    <row r="10" spans="1:20" s="22" customFormat="1" ht="43.5" customHeight="1" x14ac:dyDescent="0.25">
      <c r="A10" s="183"/>
      <c r="B10" s="191"/>
      <c r="C10" s="183"/>
      <c r="D10" s="29" t="s">
        <v>23</v>
      </c>
      <c r="E10" s="29" t="s">
        <v>25</v>
      </c>
      <c r="F10" s="29" t="s">
        <v>20</v>
      </c>
      <c r="G10" s="183"/>
      <c r="H10" s="29" t="s">
        <v>24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96"/>
      <c r="T10" s="196"/>
    </row>
    <row r="11" spans="1:20" s="22" customFormat="1" ht="23.45" customHeight="1" x14ac:dyDescent="0.25">
      <c r="A11" s="66">
        <v>1</v>
      </c>
      <c r="B11" s="67" t="s">
        <v>110</v>
      </c>
      <c r="C11" s="17">
        <v>2</v>
      </c>
      <c r="D11" s="18">
        <f t="shared" ref="D11:D16" si="0">(J11+K11+M11+N11)*C11/F11</f>
        <v>0</v>
      </c>
      <c r="E11" s="19">
        <f t="shared" ref="E11:E16" si="1">(I11-K11+L11-N11+O11)*C11/F11</f>
        <v>1.3333333333333333</v>
      </c>
      <c r="F11" s="17">
        <f t="shared" ref="F11:F16" si="2">SUM(G11:H11)</f>
        <v>60</v>
      </c>
      <c r="G11" s="17">
        <v>20</v>
      </c>
      <c r="H11" s="17">
        <f t="shared" ref="H11:H16" si="3">SUM(I11:O11)</f>
        <v>40</v>
      </c>
      <c r="I11" s="17">
        <v>15</v>
      </c>
      <c r="J11" s="17"/>
      <c r="K11" s="17"/>
      <c r="L11" s="17"/>
      <c r="M11" s="17"/>
      <c r="N11" s="17"/>
      <c r="O11" s="17">
        <v>25</v>
      </c>
      <c r="P11" s="17"/>
      <c r="Q11" s="17" t="s">
        <v>31</v>
      </c>
      <c r="R11" s="20" t="s">
        <v>60</v>
      </c>
      <c r="S11" s="68" t="s">
        <v>36</v>
      </c>
      <c r="T11" s="68" t="s">
        <v>178</v>
      </c>
    </row>
    <row r="12" spans="1:20" s="22" customFormat="1" ht="24.95" customHeight="1" x14ac:dyDescent="0.25">
      <c r="A12" s="66">
        <v>2</v>
      </c>
      <c r="B12" s="67" t="s">
        <v>212</v>
      </c>
      <c r="C12" s="17">
        <v>7</v>
      </c>
      <c r="D12" s="18">
        <f t="shared" si="0"/>
        <v>0</v>
      </c>
      <c r="E12" s="19">
        <f t="shared" si="1"/>
        <v>5.1219512195121952</v>
      </c>
      <c r="F12" s="17">
        <f t="shared" si="2"/>
        <v>205</v>
      </c>
      <c r="G12" s="17">
        <v>55</v>
      </c>
      <c r="H12" s="17">
        <f t="shared" si="3"/>
        <v>150</v>
      </c>
      <c r="I12" s="17">
        <v>60</v>
      </c>
      <c r="J12" s="17"/>
      <c r="K12" s="17"/>
      <c r="L12" s="17">
        <v>30</v>
      </c>
      <c r="M12" s="17"/>
      <c r="N12" s="17"/>
      <c r="O12" s="17">
        <v>60</v>
      </c>
      <c r="P12" s="17"/>
      <c r="Q12" s="17" t="s">
        <v>32</v>
      </c>
      <c r="R12" s="20" t="s">
        <v>60</v>
      </c>
      <c r="S12" s="68" t="s">
        <v>38</v>
      </c>
      <c r="T12" s="68" t="s">
        <v>179</v>
      </c>
    </row>
    <row r="13" spans="1:20" s="22" customFormat="1" ht="27.6" customHeight="1" x14ac:dyDescent="0.25">
      <c r="A13" s="66">
        <v>3</v>
      </c>
      <c r="B13" s="21" t="s">
        <v>213</v>
      </c>
      <c r="C13" s="17">
        <v>4</v>
      </c>
      <c r="D13" s="18">
        <f t="shared" si="0"/>
        <v>0</v>
      </c>
      <c r="E13" s="19">
        <f t="shared" si="1"/>
        <v>2.4</v>
      </c>
      <c r="F13" s="17">
        <f t="shared" si="2"/>
        <v>100</v>
      </c>
      <c r="G13" s="17">
        <v>40</v>
      </c>
      <c r="H13" s="17">
        <f t="shared" si="3"/>
        <v>60</v>
      </c>
      <c r="I13" s="17">
        <v>20</v>
      </c>
      <c r="J13" s="17"/>
      <c r="K13" s="17"/>
      <c r="L13" s="17">
        <v>10</v>
      </c>
      <c r="M13" s="17"/>
      <c r="N13" s="17"/>
      <c r="O13" s="17">
        <v>30</v>
      </c>
      <c r="P13" s="17"/>
      <c r="Q13" s="17" t="s">
        <v>31</v>
      </c>
      <c r="R13" s="20" t="s">
        <v>60</v>
      </c>
      <c r="S13" s="68" t="s">
        <v>47</v>
      </c>
      <c r="T13" s="68" t="s">
        <v>180</v>
      </c>
    </row>
    <row r="14" spans="1:20" s="28" customFormat="1" ht="25.5" customHeight="1" x14ac:dyDescent="0.25">
      <c r="A14" s="66">
        <v>4</v>
      </c>
      <c r="B14" s="67" t="s">
        <v>112</v>
      </c>
      <c r="C14" s="20">
        <v>3</v>
      </c>
      <c r="D14" s="38">
        <f t="shared" si="0"/>
        <v>0</v>
      </c>
      <c r="E14" s="39">
        <f t="shared" si="1"/>
        <v>2.2222222222222223</v>
      </c>
      <c r="F14" s="17">
        <f t="shared" si="2"/>
        <v>81</v>
      </c>
      <c r="G14" s="20">
        <v>21</v>
      </c>
      <c r="H14" s="17">
        <f t="shared" si="3"/>
        <v>60</v>
      </c>
      <c r="I14" s="20">
        <v>20</v>
      </c>
      <c r="J14" s="20"/>
      <c r="K14" s="20"/>
      <c r="L14" s="20"/>
      <c r="M14" s="20"/>
      <c r="N14" s="20"/>
      <c r="O14" s="20">
        <v>40</v>
      </c>
      <c r="P14" s="45"/>
      <c r="Q14" s="20" t="s">
        <v>31</v>
      </c>
      <c r="R14" s="20" t="s">
        <v>60</v>
      </c>
      <c r="S14" s="58" t="s">
        <v>38</v>
      </c>
      <c r="T14" s="68" t="s">
        <v>179</v>
      </c>
    </row>
    <row r="15" spans="1:20" s="28" customFormat="1" ht="24" customHeight="1" x14ac:dyDescent="0.25">
      <c r="A15" s="66">
        <v>5</v>
      </c>
      <c r="B15" s="67" t="s">
        <v>113</v>
      </c>
      <c r="C15" s="20">
        <v>1</v>
      </c>
      <c r="D15" s="38">
        <f t="shared" si="0"/>
        <v>0</v>
      </c>
      <c r="E15" s="39">
        <f t="shared" si="1"/>
        <v>0.83333333333333337</v>
      </c>
      <c r="F15" s="17">
        <f t="shared" si="2"/>
        <v>30</v>
      </c>
      <c r="G15" s="20">
        <v>5</v>
      </c>
      <c r="H15" s="17">
        <f t="shared" si="3"/>
        <v>25</v>
      </c>
      <c r="I15" s="20">
        <v>14</v>
      </c>
      <c r="J15" s="20"/>
      <c r="K15" s="20"/>
      <c r="L15" s="20">
        <v>11</v>
      </c>
      <c r="M15" s="20"/>
      <c r="N15" s="20"/>
      <c r="O15" s="20"/>
      <c r="P15" s="45"/>
      <c r="Q15" s="20"/>
      <c r="R15" s="20" t="s">
        <v>59</v>
      </c>
      <c r="S15" s="58" t="s">
        <v>75</v>
      </c>
      <c r="T15" s="58" t="s">
        <v>181</v>
      </c>
    </row>
    <row r="16" spans="1:20" s="28" customFormat="1" ht="27" customHeight="1" x14ac:dyDescent="0.25">
      <c r="A16" s="66">
        <v>6</v>
      </c>
      <c r="B16" s="67" t="s">
        <v>114</v>
      </c>
      <c r="C16" s="20">
        <v>1</v>
      </c>
      <c r="D16" s="38">
        <f t="shared" si="0"/>
        <v>0</v>
      </c>
      <c r="E16" s="39">
        <f t="shared" si="1"/>
        <v>0.8666666666666667</v>
      </c>
      <c r="F16" s="17">
        <f t="shared" si="2"/>
        <v>30</v>
      </c>
      <c r="G16" s="20">
        <v>4</v>
      </c>
      <c r="H16" s="17">
        <f t="shared" si="3"/>
        <v>26</v>
      </c>
      <c r="I16" s="20">
        <v>10</v>
      </c>
      <c r="J16" s="20"/>
      <c r="K16" s="20"/>
      <c r="L16" s="20">
        <v>16</v>
      </c>
      <c r="M16" s="20"/>
      <c r="N16" s="20"/>
      <c r="O16" s="20"/>
      <c r="P16" s="45"/>
      <c r="Q16" s="20"/>
      <c r="R16" s="20" t="s">
        <v>59</v>
      </c>
      <c r="S16" s="58" t="s">
        <v>41</v>
      </c>
      <c r="T16" s="69" t="s">
        <v>183</v>
      </c>
    </row>
    <row r="17" spans="1:21" s="28" customFormat="1" ht="19.5" customHeight="1" x14ac:dyDescent="0.25">
      <c r="A17" s="66">
        <v>7</v>
      </c>
      <c r="B17" s="67" t="s">
        <v>115</v>
      </c>
      <c r="C17" s="20">
        <v>1</v>
      </c>
      <c r="D17" s="38">
        <f t="shared" ref="D17" si="4">(J17+K17+M17+N17)*C17/F17</f>
        <v>0</v>
      </c>
      <c r="E17" s="39">
        <f t="shared" ref="E17" si="5">(I17-K17+L17-N17+O17)*C17/F17</f>
        <v>0.6</v>
      </c>
      <c r="F17" s="17">
        <f t="shared" ref="F17" si="6">SUM(G17:H17)</f>
        <v>25</v>
      </c>
      <c r="G17" s="20">
        <v>10</v>
      </c>
      <c r="H17" s="17">
        <f t="shared" ref="H17" si="7">SUM(I17:O17)</f>
        <v>15</v>
      </c>
      <c r="I17" s="20"/>
      <c r="J17" s="20"/>
      <c r="K17" s="20"/>
      <c r="L17" s="20">
        <v>15</v>
      </c>
      <c r="M17" s="20"/>
      <c r="N17" s="20"/>
      <c r="O17" s="20"/>
      <c r="P17" s="45"/>
      <c r="Q17" s="20"/>
      <c r="R17" s="20" t="s">
        <v>59</v>
      </c>
      <c r="S17" s="69" t="s">
        <v>39</v>
      </c>
      <c r="T17" s="69" t="s">
        <v>174</v>
      </c>
    </row>
    <row r="18" spans="1:21" s="43" customFormat="1" ht="24.95" customHeight="1" x14ac:dyDescent="0.25">
      <c r="A18" s="180" t="s">
        <v>109</v>
      </c>
      <c r="B18" s="180"/>
      <c r="C18" s="40">
        <f>SUM(C11:C17)</f>
        <v>19</v>
      </c>
      <c r="D18" s="70">
        <f t="shared" ref="D18:P18" si="8">SUM(D11:D17)</f>
        <v>0</v>
      </c>
      <c r="E18" s="41">
        <f t="shared" si="8"/>
        <v>13.377506775067751</v>
      </c>
      <c r="F18" s="40">
        <f t="shared" si="8"/>
        <v>531</v>
      </c>
      <c r="G18" s="40">
        <f>SUM(G11:G17)</f>
        <v>155</v>
      </c>
      <c r="H18" s="40">
        <f t="shared" si="8"/>
        <v>376</v>
      </c>
      <c r="I18" s="40">
        <f t="shared" si="8"/>
        <v>139</v>
      </c>
      <c r="J18" s="40">
        <f t="shared" si="8"/>
        <v>0</v>
      </c>
      <c r="K18" s="40">
        <f t="shared" si="8"/>
        <v>0</v>
      </c>
      <c r="L18" s="40">
        <f t="shared" si="8"/>
        <v>82</v>
      </c>
      <c r="M18" s="40">
        <f t="shared" si="8"/>
        <v>0</v>
      </c>
      <c r="N18" s="40">
        <f t="shared" si="8"/>
        <v>0</v>
      </c>
      <c r="O18" s="40">
        <f>SUM(O11:O17)</f>
        <v>155</v>
      </c>
      <c r="P18" s="40">
        <f t="shared" si="8"/>
        <v>0</v>
      </c>
      <c r="Q18" s="42"/>
      <c r="R18" s="123"/>
      <c r="S18" s="42"/>
      <c r="T18" s="42"/>
    </row>
    <row r="19" spans="1:21" s="22" customFormat="1" ht="33" customHeight="1" x14ac:dyDescent="0.25">
      <c r="A19" s="66">
        <v>8</v>
      </c>
      <c r="B19" s="67" t="s">
        <v>116</v>
      </c>
      <c r="C19" s="17">
        <v>3</v>
      </c>
      <c r="D19" s="18">
        <f t="shared" ref="D19:D29" si="9">(J19+K19+M19+N19)*C19/F19</f>
        <v>0</v>
      </c>
      <c r="E19" s="19">
        <f t="shared" ref="E19:E29" si="10">(I19-K19+L19-N19+O19)*C19/F19</f>
        <v>2.2222222222222223</v>
      </c>
      <c r="F19" s="17">
        <f t="shared" ref="F19:F29" si="11">SUM(G19:H19)</f>
        <v>81</v>
      </c>
      <c r="G19" s="17">
        <v>21</v>
      </c>
      <c r="H19" s="17">
        <f t="shared" ref="H19:H29" si="12">SUM(I19,L19,O19)</f>
        <v>60</v>
      </c>
      <c r="I19" s="17">
        <v>15</v>
      </c>
      <c r="J19" s="17"/>
      <c r="K19" s="17"/>
      <c r="L19" s="17">
        <v>20</v>
      </c>
      <c r="M19" s="17"/>
      <c r="N19" s="17"/>
      <c r="O19" s="17">
        <v>25</v>
      </c>
      <c r="P19" s="17"/>
      <c r="Q19" s="17" t="s">
        <v>72</v>
      </c>
      <c r="R19" s="20" t="s">
        <v>60</v>
      </c>
      <c r="S19" s="68" t="s">
        <v>73</v>
      </c>
      <c r="T19" s="71" t="s">
        <v>184</v>
      </c>
    </row>
    <row r="20" spans="1:21" s="22" customFormat="1" ht="27" customHeight="1" x14ac:dyDescent="0.25">
      <c r="A20" s="66">
        <v>9</v>
      </c>
      <c r="B20" s="67" t="s">
        <v>122</v>
      </c>
      <c r="C20" s="20">
        <v>2</v>
      </c>
      <c r="D20" s="38">
        <f t="shared" si="9"/>
        <v>0</v>
      </c>
      <c r="E20" s="39">
        <f t="shared" si="10"/>
        <v>1.6666666666666667</v>
      </c>
      <c r="F20" s="17">
        <f t="shared" si="11"/>
        <v>60</v>
      </c>
      <c r="G20" s="20">
        <v>10</v>
      </c>
      <c r="H20" s="17">
        <f t="shared" si="12"/>
        <v>50</v>
      </c>
      <c r="I20" s="20">
        <v>30</v>
      </c>
      <c r="J20" s="20"/>
      <c r="K20" s="20"/>
      <c r="L20" s="20">
        <v>20</v>
      </c>
      <c r="M20" s="20"/>
      <c r="N20" s="20"/>
      <c r="O20" s="20"/>
      <c r="P20" s="45"/>
      <c r="Q20" s="20"/>
      <c r="R20" s="20" t="s">
        <v>59</v>
      </c>
      <c r="S20" s="58" t="s">
        <v>47</v>
      </c>
      <c r="T20" s="58" t="s">
        <v>187</v>
      </c>
    </row>
    <row r="21" spans="1:21" s="28" customFormat="1" ht="24.95" customHeight="1" x14ac:dyDescent="0.25">
      <c r="A21" s="66">
        <v>10</v>
      </c>
      <c r="B21" s="67" t="s">
        <v>111</v>
      </c>
      <c r="C21" s="17">
        <v>1</v>
      </c>
      <c r="D21" s="18">
        <f t="shared" si="9"/>
        <v>0</v>
      </c>
      <c r="E21" s="19">
        <f t="shared" si="10"/>
        <v>0.83333333333333337</v>
      </c>
      <c r="F21" s="17">
        <f t="shared" si="11"/>
        <v>30</v>
      </c>
      <c r="G21" s="17">
        <v>5</v>
      </c>
      <c r="H21" s="17">
        <f t="shared" si="12"/>
        <v>25</v>
      </c>
      <c r="I21" s="17">
        <v>8</v>
      </c>
      <c r="J21" s="17"/>
      <c r="K21" s="55"/>
      <c r="L21" s="17">
        <v>5</v>
      </c>
      <c r="M21" s="17"/>
      <c r="N21" s="17"/>
      <c r="O21" s="17">
        <v>12</v>
      </c>
      <c r="P21" s="17"/>
      <c r="Q21" s="17" t="s">
        <v>31</v>
      </c>
      <c r="R21" s="20" t="s">
        <v>59</v>
      </c>
      <c r="S21" s="68" t="s">
        <v>57</v>
      </c>
      <c r="T21" s="68" t="s">
        <v>205</v>
      </c>
    </row>
    <row r="22" spans="1:21" s="22" customFormat="1" ht="24.95" customHeight="1" x14ac:dyDescent="0.25">
      <c r="A22" s="66">
        <v>11</v>
      </c>
      <c r="B22" s="72" t="s">
        <v>117</v>
      </c>
      <c r="C22" s="20">
        <v>2</v>
      </c>
      <c r="D22" s="38">
        <f t="shared" si="9"/>
        <v>0</v>
      </c>
      <c r="E22" s="39">
        <f t="shared" si="10"/>
        <v>1.2962962962962963</v>
      </c>
      <c r="F22" s="17">
        <f t="shared" si="11"/>
        <v>54</v>
      </c>
      <c r="G22" s="20">
        <v>19</v>
      </c>
      <c r="H22" s="17">
        <f t="shared" si="12"/>
        <v>35</v>
      </c>
      <c r="I22" s="20">
        <v>10</v>
      </c>
      <c r="J22" s="20"/>
      <c r="K22" s="20"/>
      <c r="L22" s="20"/>
      <c r="M22" s="20"/>
      <c r="N22" s="20"/>
      <c r="O22" s="20">
        <v>25</v>
      </c>
      <c r="P22" s="20"/>
      <c r="Q22" s="20" t="s">
        <v>72</v>
      </c>
      <c r="R22" s="20" t="s">
        <v>59</v>
      </c>
      <c r="S22" s="58" t="s">
        <v>76</v>
      </c>
      <c r="T22" s="58" t="s">
        <v>157</v>
      </c>
    </row>
    <row r="23" spans="1:21" s="22" customFormat="1" ht="24.95" customHeight="1" x14ac:dyDescent="0.25">
      <c r="A23" s="66">
        <v>12</v>
      </c>
      <c r="B23" s="73" t="s">
        <v>118</v>
      </c>
      <c r="C23" s="17">
        <v>2</v>
      </c>
      <c r="D23" s="18">
        <f t="shared" si="9"/>
        <v>0</v>
      </c>
      <c r="E23" s="19">
        <f t="shared" si="10"/>
        <v>1.2</v>
      </c>
      <c r="F23" s="17">
        <f t="shared" si="11"/>
        <v>50</v>
      </c>
      <c r="G23" s="17">
        <v>20</v>
      </c>
      <c r="H23" s="17">
        <f t="shared" si="12"/>
        <v>30</v>
      </c>
      <c r="I23" s="17">
        <v>10</v>
      </c>
      <c r="J23" s="17"/>
      <c r="K23" s="17"/>
      <c r="L23" s="17"/>
      <c r="M23" s="17"/>
      <c r="N23" s="17"/>
      <c r="O23" s="17">
        <v>20</v>
      </c>
      <c r="P23" s="17"/>
      <c r="Q23" s="17" t="s">
        <v>31</v>
      </c>
      <c r="R23" s="20" t="s">
        <v>59</v>
      </c>
      <c r="S23" s="68" t="s">
        <v>74</v>
      </c>
      <c r="T23" s="71" t="s">
        <v>185</v>
      </c>
    </row>
    <row r="24" spans="1:21" s="28" customFormat="1" ht="24.95" customHeight="1" x14ac:dyDescent="0.25">
      <c r="A24" s="66">
        <v>13</v>
      </c>
      <c r="B24" s="74" t="s">
        <v>236</v>
      </c>
      <c r="C24" s="17">
        <v>3</v>
      </c>
      <c r="D24" s="18">
        <f t="shared" si="9"/>
        <v>0</v>
      </c>
      <c r="E24" s="19">
        <f t="shared" si="10"/>
        <v>2.0370370370370372</v>
      </c>
      <c r="F24" s="17">
        <f t="shared" si="11"/>
        <v>81</v>
      </c>
      <c r="G24" s="17">
        <v>26</v>
      </c>
      <c r="H24" s="17">
        <f t="shared" si="12"/>
        <v>55</v>
      </c>
      <c r="I24" s="17">
        <v>10</v>
      </c>
      <c r="J24" s="17"/>
      <c r="K24" s="17"/>
      <c r="L24" s="17">
        <v>25</v>
      </c>
      <c r="M24" s="17"/>
      <c r="N24" s="17"/>
      <c r="O24" s="17">
        <v>20</v>
      </c>
      <c r="P24" s="17"/>
      <c r="Q24" s="17" t="s">
        <v>31</v>
      </c>
      <c r="R24" s="20" t="s">
        <v>60</v>
      </c>
      <c r="S24" s="68" t="s">
        <v>55</v>
      </c>
      <c r="T24" s="71" t="s">
        <v>166</v>
      </c>
    </row>
    <row r="25" spans="1:21" s="28" customFormat="1" ht="24.6" customHeight="1" x14ac:dyDescent="0.25">
      <c r="A25" s="66">
        <v>14</v>
      </c>
      <c r="B25" s="67" t="s">
        <v>214</v>
      </c>
      <c r="C25" s="20">
        <v>1</v>
      </c>
      <c r="D25" s="38">
        <f t="shared" si="9"/>
        <v>0</v>
      </c>
      <c r="E25" s="39">
        <f t="shared" si="10"/>
        <v>0.83333333333333337</v>
      </c>
      <c r="F25" s="17">
        <f t="shared" si="11"/>
        <v>30</v>
      </c>
      <c r="G25" s="20">
        <v>5</v>
      </c>
      <c r="H25" s="17">
        <f t="shared" si="12"/>
        <v>25</v>
      </c>
      <c r="I25" s="20"/>
      <c r="J25" s="20"/>
      <c r="K25" s="20"/>
      <c r="L25" s="20">
        <v>9</v>
      </c>
      <c r="M25" s="20"/>
      <c r="N25" s="20"/>
      <c r="O25" s="20">
        <v>16</v>
      </c>
      <c r="P25" s="45"/>
      <c r="Q25" s="20" t="s">
        <v>31</v>
      </c>
      <c r="R25" s="20" t="s">
        <v>59</v>
      </c>
      <c r="S25" s="69" t="s">
        <v>81</v>
      </c>
      <c r="T25" s="69" t="s">
        <v>82</v>
      </c>
    </row>
    <row r="26" spans="1:21" s="28" customFormat="1" ht="19.5" customHeight="1" x14ac:dyDescent="0.25">
      <c r="A26" s="66">
        <v>15</v>
      </c>
      <c r="B26" s="75" t="s">
        <v>119</v>
      </c>
      <c r="C26" s="25">
        <v>2</v>
      </c>
      <c r="D26" s="18">
        <f t="shared" si="9"/>
        <v>0</v>
      </c>
      <c r="E26" s="19">
        <f t="shared" si="10"/>
        <v>1.6666666666666667</v>
      </c>
      <c r="F26" s="17">
        <f t="shared" si="11"/>
        <v>60</v>
      </c>
      <c r="G26" s="25">
        <v>10</v>
      </c>
      <c r="H26" s="17">
        <f t="shared" si="12"/>
        <v>50</v>
      </c>
      <c r="I26" s="25">
        <v>20</v>
      </c>
      <c r="J26" s="25"/>
      <c r="K26" s="25"/>
      <c r="L26" s="25">
        <v>10</v>
      </c>
      <c r="M26" s="25"/>
      <c r="N26" s="25"/>
      <c r="O26" s="25">
        <v>20</v>
      </c>
      <c r="P26" s="25"/>
      <c r="Q26" s="25" t="s">
        <v>31</v>
      </c>
      <c r="R26" s="20" t="s">
        <v>59</v>
      </c>
      <c r="S26" s="58" t="s">
        <v>75</v>
      </c>
      <c r="T26" s="58" t="s">
        <v>181</v>
      </c>
    </row>
    <row r="27" spans="1:21" s="28" customFormat="1" ht="25.9" customHeight="1" x14ac:dyDescent="0.25">
      <c r="A27" s="66">
        <v>17</v>
      </c>
      <c r="B27" s="67" t="s">
        <v>120</v>
      </c>
      <c r="C27" s="20">
        <v>1</v>
      </c>
      <c r="D27" s="38">
        <f t="shared" si="9"/>
        <v>0</v>
      </c>
      <c r="E27" s="39">
        <f t="shared" si="10"/>
        <v>0.83333333333333337</v>
      </c>
      <c r="F27" s="17">
        <f t="shared" si="11"/>
        <v>30</v>
      </c>
      <c r="G27" s="20">
        <v>5</v>
      </c>
      <c r="H27" s="17">
        <f t="shared" si="12"/>
        <v>25</v>
      </c>
      <c r="I27" s="20">
        <v>10</v>
      </c>
      <c r="J27" s="20"/>
      <c r="K27" s="20"/>
      <c r="L27" s="20"/>
      <c r="M27" s="20"/>
      <c r="N27" s="20"/>
      <c r="O27" s="20">
        <v>15</v>
      </c>
      <c r="P27" s="45"/>
      <c r="Q27" s="20" t="s">
        <v>31</v>
      </c>
      <c r="R27" s="20" t="s">
        <v>59</v>
      </c>
      <c r="S27" s="58" t="s">
        <v>38</v>
      </c>
      <c r="T27" s="58" t="s">
        <v>203</v>
      </c>
      <c r="U27" s="76"/>
    </row>
    <row r="28" spans="1:21" s="28" customFormat="1" ht="25.15" customHeight="1" x14ac:dyDescent="0.25">
      <c r="A28" s="66">
        <v>18</v>
      </c>
      <c r="B28" s="67" t="s">
        <v>121</v>
      </c>
      <c r="C28" s="20">
        <v>2</v>
      </c>
      <c r="D28" s="38">
        <f t="shared" si="9"/>
        <v>0</v>
      </c>
      <c r="E28" s="39">
        <f t="shared" si="10"/>
        <v>1.6</v>
      </c>
      <c r="F28" s="17">
        <f t="shared" si="11"/>
        <v>50</v>
      </c>
      <c r="G28" s="20">
        <v>10</v>
      </c>
      <c r="H28" s="17">
        <f t="shared" si="12"/>
        <v>40</v>
      </c>
      <c r="I28" s="20">
        <v>10</v>
      </c>
      <c r="J28" s="20"/>
      <c r="K28" s="20"/>
      <c r="L28" s="20">
        <v>30</v>
      </c>
      <c r="M28" s="20"/>
      <c r="N28" s="20"/>
      <c r="O28" s="20"/>
      <c r="P28" s="45"/>
      <c r="Q28" s="20"/>
      <c r="R28" s="20" t="s">
        <v>59</v>
      </c>
      <c r="S28" s="58" t="s">
        <v>47</v>
      </c>
      <c r="T28" s="69" t="s">
        <v>186</v>
      </c>
    </row>
    <row r="29" spans="1:21" s="28" customFormat="1" ht="23.25" customHeight="1" x14ac:dyDescent="0.25">
      <c r="A29" s="66">
        <v>16</v>
      </c>
      <c r="B29" s="67" t="s">
        <v>115</v>
      </c>
      <c r="C29" s="20">
        <v>1</v>
      </c>
      <c r="D29" s="38">
        <f t="shared" si="9"/>
        <v>0</v>
      </c>
      <c r="E29" s="39">
        <f t="shared" si="10"/>
        <v>0.6</v>
      </c>
      <c r="F29" s="17">
        <f t="shared" si="11"/>
        <v>25</v>
      </c>
      <c r="G29" s="20">
        <v>10</v>
      </c>
      <c r="H29" s="17">
        <f t="shared" si="12"/>
        <v>15</v>
      </c>
      <c r="I29" s="20"/>
      <c r="J29" s="20"/>
      <c r="K29" s="20"/>
      <c r="L29" s="20">
        <v>15</v>
      </c>
      <c r="M29" s="20"/>
      <c r="N29" s="20"/>
      <c r="O29" s="20"/>
      <c r="P29" s="45"/>
      <c r="Q29" s="20"/>
      <c r="R29" s="20" t="s">
        <v>59</v>
      </c>
      <c r="S29" s="69" t="s">
        <v>39</v>
      </c>
      <c r="T29" s="69" t="s">
        <v>174</v>
      </c>
      <c r="U29" s="76"/>
    </row>
    <row r="30" spans="1:21" s="43" customFormat="1" ht="24.95" customHeight="1" x14ac:dyDescent="0.25">
      <c r="A30" s="180" t="s">
        <v>123</v>
      </c>
      <c r="B30" s="180"/>
      <c r="C30" s="40">
        <f>SUM(C19:C29)</f>
        <v>20</v>
      </c>
      <c r="D30" s="41">
        <f t="shared" ref="D30:P30" si="13">SUM(D19:D29)</f>
        <v>0</v>
      </c>
      <c r="E30" s="41">
        <f t="shared" si="13"/>
        <v>14.78888888888889</v>
      </c>
      <c r="F30" s="40">
        <f t="shared" si="13"/>
        <v>551</v>
      </c>
      <c r="G30" s="40">
        <f t="shared" si="13"/>
        <v>141</v>
      </c>
      <c r="H30" s="40">
        <f t="shared" si="13"/>
        <v>410</v>
      </c>
      <c r="I30" s="40">
        <f t="shared" si="13"/>
        <v>123</v>
      </c>
      <c r="J30" s="40">
        <f t="shared" si="13"/>
        <v>0</v>
      </c>
      <c r="K30" s="40">
        <f t="shared" si="13"/>
        <v>0</v>
      </c>
      <c r="L30" s="40">
        <f t="shared" si="13"/>
        <v>134</v>
      </c>
      <c r="M30" s="40">
        <f t="shared" si="13"/>
        <v>0</v>
      </c>
      <c r="N30" s="40">
        <f t="shared" si="13"/>
        <v>0</v>
      </c>
      <c r="O30" s="40">
        <f t="shared" si="13"/>
        <v>153</v>
      </c>
      <c r="P30" s="40">
        <f t="shared" si="13"/>
        <v>0</v>
      </c>
      <c r="Q30" s="42"/>
      <c r="R30" s="123"/>
      <c r="S30" s="42"/>
      <c r="T30" s="42"/>
    </row>
    <row r="31" spans="1:21" s="28" customFormat="1" ht="42.75" customHeight="1" x14ac:dyDescent="0.25">
      <c r="A31" s="47"/>
      <c r="B31" s="53" t="s">
        <v>234</v>
      </c>
      <c r="C31" s="48"/>
      <c r="D31" s="77"/>
      <c r="E31" s="77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51"/>
      <c r="R31" s="124"/>
      <c r="S31" s="52"/>
      <c r="T31" s="52"/>
    </row>
    <row r="32" spans="1:21" s="28" customFormat="1" ht="23.25" customHeight="1" x14ac:dyDescent="0.25">
      <c r="A32" s="66">
        <v>17</v>
      </c>
      <c r="B32" s="78" t="s">
        <v>65</v>
      </c>
      <c r="C32" s="79">
        <v>2</v>
      </c>
      <c r="D32" s="80">
        <f>(J32+K32+M32+N32)*C32/F32</f>
        <v>0</v>
      </c>
      <c r="E32" s="81">
        <f>(I32-K32+L32-N32+O32)*C32/F32</f>
        <v>1.2</v>
      </c>
      <c r="F32" s="17">
        <f>SUM(G32:H32)</f>
        <v>50</v>
      </c>
      <c r="G32" s="79">
        <v>20</v>
      </c>
      <c r="H32" s="17">
        <f>SUM(I32,L32,O32)</f>
        <v>30</v>
      </c>
      <c r="I32" s="79">
        <v>16</v>
      </c>
      <c r="J32" s="79"/>
      <c r="K32" s="79"/>
      <c r="L32" s="79"/>
      <c r="M32" s="79"/>
      <c r="N32" s="79"/>
      <c r="O32" s="79">
        <v>14</v>
      </c>
      <c r="P32" s="79"/>
      <c r="Q32" s="79" t="s">
        <v>32</v>
      </c>
      <c r="R32" s="79" t="s">
        <v>59</v>
      </c>
      <c r="S32" s="26" t="s">
        <v>155</v>
      </c>
      <c r="T32" s="26" t="s">
        <v>188</v>
      </c>
    </row>
    <row r="33" spans="1:20" s="28" customFormat="1" ht="23.25" customHeight="1" x14ac:dyDescent="0.25">
      <c r="A33" s="66">
        <v>18</v>
      </c>
      <c r="B33" s="87" t="s">
        <v>220</v>
      </c>
      <c r="C33" s="88">
        <v>3</v>
      </c>
      <c r="D33" s="80">
        <f>(J33+K33+M33+N33)*C33/F33</f>
        <v>0</v>
      </c>
      <c r="E33" s="81">
        <f>(I33-K33+L33-N33+O33)*C33/F33</f>
        <v>1.6</v>
      </c>
      <c r="F33" s="84">
        <f>SUM(G33:H33)</f>
        <v>75</v>
      </c>
      <c r="G33" s="88">
        <v>35</v>
      </c>
      <c r="H33" s="84">
        <f>SUM(I33,L33,O33)</f>
        <v>40</v>
      </c>
      <c r="I33" s="88"/>
      <c r="J33" s="88"/>
      <c r="K33" s="88"/>
      <c r="L33" s="88"/>
      <c r="M33" s="88"/>
      <c r="N33" s="88"/>
      <c r="O33" s="88">
        <v>40</v>
      </c>
      <c r="P33" s="88"/>
      <c r="Q33" s="88" t="s">
        <v>31</v>
      </c>
      <c r="R33" s="88" t="s">
        <v>59</v>
      </c>
      <c r="S33" s="27" t="s">
        <v>38</v>
      </c>
      <c r="T33" s="27" t="s">
        <v>179</v>
      </c>
    </row>
    <row r="34" spans="1:20" s="85" customFormat="1" ht="24.75" customHeight="1" x14ac:dyDescent="0.2">
      <c r="A34" s="66">
        <v>19</v>
      </c>
      <c r="B34" s="78" t="s">
        <v>64</v>
      </c>
      <c r="C34" s="79">
        <v>2</v>
      </c>
      <c r="D34" s="80">
        <f>(J34+K34+M34+N34)*C34/F34</f>
        <v>0</v>
      </c>
      <c r="E34" s="81">
        <f>(I34-K34+L34-N34+O34)*C34/F34</f>
        <v>1.2</v>
      </c>
      <c r="F34" s="84">
        <f>SUM(G34:H34)</f>
        <v>50</v>
      </c>
      <c r="G34" s="79">
        <v>20</v>
      </c>
      <c r="H34" s="84">
        <f>SUM(I34,L34,O34)</f>
        <v>30</v>
      </c>
      <c r="I34" s="79"/>
      <c r="J34" s="79"/>
      <c r="K34" s="79"/>
      <c r="L34" s="79">
        <v>30</v>
      </c>
      <c r="M34" s="79"/>
      <c r="N34" s="79"/>
      <c r="O34" s="79"/>
      <c r="P34" s="79"/>
      <c r="Q34" s="79"/>
      <c r="R34" s="79" t="s">
        <v>59</v>
      </c>
      <c r="S34" s="26" t="s">
        <v>38</v>
      </c>
      <c r="T34" s="27" t="s">
        <v>160</v>
      </c>
    </row>
    <row r="35" spans="1:20" s="85" customFormat="1" ht="32.25" customHeight="1" x14ac:dyDescent="0.2">
      <c r="A35" s="66">
        <v>20</v>
      </c>
      <c r="B35" s="67" t="s">
        <v>85</v>
      </c>
      <c r="C35" s="20">
        <v>2</v>
      </c>
      <c r="D35" s="38">
        <f>(J35+K35+M35+N35)*C35/F35</f>
        <v>0</v>
      </c>
      <c r="E35" s="39">
        <f>(I35-K35+L35-N35+O35)*C35/F35</f>
        <v>1.2</v>
      </c>
      <c r="F35" s="84">
        <f>SUM(G35:H35)</f>
        <v>50</v>
      </c>
      <c r="G35" s="20">
        <v>20</v>
      </c>
      <c r="H35" s="84">
        <f>SUM(I35,L35,O35)</f>
        <v>30</v>
      </c>
      <c r="I35" s="20"/>
      <c r="J35" s="20"/>
      <c r="K35" s="20"/>
      <c r="L35" s="20">
        <v>30</v>
      </c>
      <c r="M35" s="20"/>
      <c r="N35" s="20"/>
      <c r="O35" s="20"/>
      <c r="P35" s="45"/>
      <c r="Q35" s="20"/>
      <c r="R35" s="20" t="s">
        <v>59</v>
      </c>
      <c r="S35" s="58" t="s">
        <v>38</v>
      </c>
      <c r="T35" s="58" t="s">
        <v>160</v>
      </c>
    </row>
    <row r="36" spans="1:20" s="85" customFormat="1" ht="24.6" customHeight="1" x14ac:dyDescent="0.25">
      <c r="A36" s="66">
        <v>21</v>
      </c>
      <c r="B36" s="67" t="s">
        <v>208</v>
      </c>
      <c r="C36" s="20">
        <v>2</v>
      </c>
      <c r="D36" s="38">
        <f>(J36+K36+M36+N36)*C36/F36</f>
        <v>0.37037037037037035</v>
      </c>
      <c r="E36" s="39">
        <f>(I36-K36+L36-N36+O36)*C36/F36</f>
        <v>1.4814814814814814</v>
      </c>
      <c r="F36" s="17">
        <f>SUM(G36:H36)</f>
        <v>54</v>
      </c>
      <c r="G36" s="20">
        <v>14</v>
      </c>
      <c r="H36" s="17">
        <f>SUM(I36,L36,O36)</f>
        <v>40</v>
      </c>
      <c r="I36" s="20">
        <v>10</v>
      </c>
      <c r="J36" s="20">
        <v>10</v>
      </c>
      <c r="K36" s="20"/>
      <c r="L36" s="20"/>
      <c r="M36" s="20"/>
      <c r="N36" s="20"/>
      <c r="O36" s="20">
        <v>30</v>
      </c>
      <c r="P36" s="45"/>
      <c r="Q36" s="20" t="s">
        <v>32</v>
      </c>
      <c r="R36" s="20" t="s">
        <v>59</v>
      </c>
      <c r="S36" s="58" t="s">
        <v>91</v>
      </c>
      <c r="T36" s="69" t="s">
        <v>182</v>
      </c>
    </row>
    <row r="37" spans="1:20" s="28" customFormat="1" ht="24.6" customHeight="1" x14ac:dyDescent="0.25">
      <c r="A37" s="66">
        <v>22</v>
      </c>
      <c r="B37" s="82" t="s">
        <v>238</v>
      </c>
      <c r="C37" s="79">
        <v>1</v>
      </c>
      <c r="D37" s="52"/>
      <c r="E37" s="52"/>
      <c r="F37" s="17">
        <v>30</v>
      </c>
      <c r="G37" s="17">
        <v>10</v>
      </c>
      <c r="H37" s="17">
        <v>20</v>
      </c>
      <c r="I37" s="17"/>
      <c r="J37" s="17"/>
      <c r="K37" s="17"/>
      <c r="L37" s="17">
        <v>20</v>
      </c>
      <c r="M37" s="17"/>
      <c r="N37" s="17"/>
      <c r="O37" s="52"/>
      <c r="P37" s="52"/>
      <c r="Q37" s="52"/>
      <c r="R37" s="109" t="s">
        <v>59</v>
      </c>
      <c r="S37" s="83" t="s">
        <v>224</v>
      </c>
      <c r="T37" s="83" t="s">
        <v>225</v>
      </c>
    </row>
    <row r="38" spans="1:20" s="28" customFormat="1" ht="23.25" customHeight="1" x14ac:dyDescent="0.25">
      <c r="A38" s="66">
        <v>23</v>
      </c>
      <c r="B38" s="67" t="s">
        <v>80</v>
      </c>
      <c r="C38" s="20">
        <v>6</v>
      </c>
      <c r="D38" s="38">
        <f>(J38+K38+M38+N38)*C38/F38</f>
        <v>0</v>
      </c>
      <c r="E38" s="39">
        <f>(I38-K38+L38-N38+O38)*C38/F38</f>
        <v>6</v>
      </c>
      <c r="F38" s="84">
        <f>SUM(G38:H38)</f>
        <v>150</v>
      </c>
      <c r="G38" s="20"/>
      <c r="H38" s="84">
        <f>SUM(I38,L38,O38)</f>
        <v>150</v>
      </c>
      <c r="I38" s="20"/>
      <c r="J38" s="20"/>
      <c r="K38" s="20"/>
      <c r="L38" s="20"/>
      <c r="M38" s="20"/>
      <c r="N38" s="20"/>
      <c r="O38" s="20">
        <v>150</v>
      </c>
      <c r="P38" s="45"/>
      <c r="Q38" s="20"/>
      <c r="R38" s="20" t="s">
        <v>59</v>
      </c>
      <c r="S38" s="52"/>
      <c r="T38" s="86" t="s">
        <v>190</v>
      </c>
    </row>
    <row r="39" spans="1:20" s="28" customFormat="1" ht="23.25" customHeight="1" x14ac:dyDescent="0.25">
      <c r="A39" s="66">
        <v>24</v>
      </c>
      <c r="B39" s="78" t="s">
        <v>215</v>
      </c>
      <c r="C39" s="20">
        <v>3</v>
      </c>
      <c r="D39" s="38">
        <f>(J39+K39+M39+N39)*C39/F39</f>
        <v>0</v>
      </c>
      <c r="E39" s="39">
        <f>(I39-K39+L39-N39+O39)*C39/F39</f>
        <v>1.2</v>
      </c>
      <c r="F39" s="17">
        <f>SUM(G39:H39)</f>
        <v>75</v>
      </c>
      <c r="G39" s="20">
        <v>45</v>
      </c>
      <c r="H39" s="17">
        <f>SUM(I39,L39,O39)</f>
        <v>30</v>
      </c>
      <c r="I39" s="20"/>
      <c r="J39" s="20"/>
      <c r="K39" s="20"/>
      <c r="L39" s="20">
        <v>30</v>
      </c>
      <c r="M39" s="20"/>
      <c r="N39" s="20"/>
      <c r="O39" s="20"/>
      <c r="P39" s="45"/>
      <c r="Q39" s="20"/>
      <c r="R39" s="20" t="s">
        <v>59</v>
      </c>
      <c r="S39" s="58" t="s">
        <v>38</v>
      </c>
      <c r="T39" s="58" t="s">
        <v>202</v>
      </c>
    </row>
    <row r="40" spans="1:20" s="43" customFormat="1" ht="24.75" customHeight="1" x14ac:dyDescent="0.25">
      <c r="A40" s="180" t="s">
        <v>244</v>
      </c>
      <c r="B40" s="180"/>
      <c r="C40" s="40">
        <f t="shared" ref="C40:P40" si="14">SUM(C32:C39)</f>
        <v>21</v>
      </c>
      <c r="D40" s="41">
        <f t="shared" si="14"/>
        <v>0.37037037037037035</v>
      </c>
      <c r="E40" s="41">
        <f t="shared" si="14"/>
        <v>13.881481481481481</v>
      </c>
      <c r="F40" s="40">
        <f t="shared" si="14"/>
        <v>534</v>
      </c>
      <c r="G40" s="40">
        <f t="shared" si="14"/>
        <v>164</v>
      </c>
      <c r="H40" s="40">
        <f t="shared" si="14"/>
        <v>370</v>
      </c>
      <c r="I40" s="40">
        <f t="shared" si="14"/>
        <v>26</v>
      </c>
      <c r="J40" s="40">
        <f t="shared" si="14"/>
        <v>10</v>
      </c>
      <c r="K40" s="40">
        <f t="shared" si="14"/>
        <v>0</v>
      </c>
      <c r="L40" s="40">
        <f t="shared" si="14"/>
        <v>110</v>
      </c>
      <c r="M40" s="40">
        <f t="shared" si="14"/>
        <v>0</v>
      </c>
      <c r="N40" s="40">
        <f t="shared" si="14"/>
        <v>0</v>
      </c>
      <c r="O40" s="40">
        <f t="shared" si="14"/>
        <v>234</v>
      </c>
      <c r="P40" s="40">
        <f t="shared" si="14"/>
        <v>0</v>
      </c>
      <c r="Q40" s="42"/>
      <c r="R40" s="123"/>
      <c r="S40" s="42"/>
      <c r="T40" s="42"/>
    </row>
    <row r="41" spans="1:20" s="13" customFormat="1" ht="18.600000000000001" customHeight="1" x14ac:dyDescent="0.25">
      <c r="A41" s="195" t="s">
        <v>124</v>
      </c>
      <c r="B41" s="195"/>
      <c r="C41" s="11">
        <f t="shared" ref="C41:P41" si="15">SUM(C18+C30+C40)</f>
        <v>60</v>
      </c>
      <c r="D41" s="12">
        <f t="shared" si="15"/>
        <v>0.37037037037037035</v>
      </c>
      <c r="E41" s="12">
        <f t="shared" si="15"/>
        <v>42.047877145438122</v>
      </c>
      <c r="F41" s="11">
        <f t="shared" si="15"/>
        <v>1616</v>
      </c>
      <c r="G41" s="11">
        <f t="shared" si="15"/>
        <v>460</v>
      </c>
      <c r="H41" s="11">
        <f t="shared" si="15"/>
        <v>1156</v>
      </c>
      <c r="I41" s="11">
        <f t="shared" si="15"/>
        <v>288</v>
      </c>
      <c r="J41" s="11">
        <f t="shared" si="15"/>
        <v>10</v>
      </c>
      <c r="K41" s="11">
        <f t="shared" si="15"/>
        <v>0</v>
      </c>
      <c r="L41" s="11">
        <f t="shared" si="15"/>
        <v>326</v>
      </c>
      <c r="M41" s="11">
        <f t="shared" si="15"/>
        <v>0</v>
      </c>
      <c r="N41" s="11">
        <f t="shared" si="15"/>
        <v>0</v>
      </c>
      <c r="O41" s="11">
        <f t="shared" si="15"/>
        <v>542</v>
      </c>
      <c r="P41" s="11">
        <f t="shared" si="15"/>
        <v>0</v>
      </c>
      <c r="Q41" s="11"/>
      <c r="R41" s="11"/>
      <c r="S41" s="14" t="s">
        <v>12</v>
      </c>
      <c r="T41" s="14" t="s">
        <v>12</v>
      </c>
    </row>
    <row r="42" spans="1:20" s="13" customFormat="1" ht="18.600000000000001" customHeight="1" x14ac:dyDescent="0.25">
      <c r="A42" s="110"/>
      <c r="B42" s="110"/>
      <c r="C42" s="111"/>
      <c r="D42" s="112"/>
      <c r="E42" s="112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3"/>
      <c r="T42" s="113"/>
    </row>
    <row r="43" spans="1:20" x14ac:dyDescent="0.25">
      <c r="B43" s="7" t="s">
        <v>235</v>
      </c>
    </row>
    <row r="44" spans="1:20" s="28" customFormat="1" ht="23.25" customHeight="1" x14ac:dyDescent="0.25">
      <c r="A44" s="66">
        <v>25</v>
      </c>
      <c r="B44" s="78" t="s">
        <v>83</v>
      </c>
      <c r="C44" s="31">
        <v>1</v>
      </c>
      <c r="D44" s="38">
        <f>(J44+K44+M44+N44)*C44/F44</f>
        <v>0</v>
      </c>
      <c r="E44" s="39">
        <f>(I44-K44+L44-N44+O44)*C44/F44</f>
        <v>0.83333333333333337</v>
      </c>
      <c r="F44" s="84">
        <f>SUM(G44:H44)</f>
        <v>30</v>
      </c>
      <c r="G44" s="31">
        <v>5</v>
      </c>
      <c r="H44" s="84">
        <f>SUM(I44,L44,O44)</f>
        <v>25</v>
      </c>
      <c r="I44" s="31">
        <v>10</v>
      </c>
      <c r="J44" s="31"/>
      <c r="K44" s="31"/>
      <c r="L44" s="31">
        <v>15</v>
      </c>
      <c r="M44" s="31"/>
      <c r="N44" s="31"/>
      <c r="O44" s="31"/>
      <c r="P44" s="34"/>
      <c r="Q44" s="31"/>
      <c r="R44" s="31" t="s">
        <v>59</v>
      </c>
      <c r="S44" s="89" t="s">
        <v>84</v>
      </c>
      <c r="T44" s="90" t="s">
        <v>189</v>
      </c>
    </row>
    <row r="45" spans="1:20" s="28" customFormat="1" ht="27.6" customHeight="1" x14ac:dyDescent="0.25">
      <c r="A45" s="66">
        <v>27</v>
      </c>
      <c r="B45" s="82" t="s">
        <v>237</v>
      </c>
      <c r="C45" s="79">
        <v>3</v>
      </c>
      <c r="D45" s="38">
        <f>(J45+K45+M45+N45)*C45/F45</f>
        <v>0</v>
      </c>
      <c r="E45" s="39">
        <f>(I45-K45+L45-N45+O45)*C45/F45</f>
        <v>1.2</v>
      </c>
      <c r="F45" s="17">
        <v>75</v>
      </c>
      <c r="G45" s="17">
        <v>45</v>
      </c>
      <c r="H45" s="17">
        <v>30</v>
      </c>
      <c r="I45" s="17"/>
      <c r="J45" s="17"/>
      <c r="K45" s="17"/>
      <c r="L45" s="17">
        <v>30</v>
      </c>
      <c r="M45" s="52"/>
      <c r="N45" s="52"/>
      <c r="O45" s="52"/>
      <c r="P45" s="52"/>
      <c r="Q45" s="52"/>
      <c r="R45" s="109" t="s">
        <v>59</v>
      </c>
      <c r="S45" s="83" t="s">
        <v>47</v>
      </c>
      <c r="T45" s="83" t="s">
        <v>226</v>
      </c>
    </row>
  </sheetData>
  <sortState ref="B32:T39">
    <sortCondition ref="B32"/>
  </sortState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30:B30"/>
    <mergeCell ref="A40:B40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41:B4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8:B1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7"/>
  <sheetViews>
    <sheetView view="pageBreakPreview" zoomScale="60" zoomScaleNormal="90" workbookViewId="0">
      <selection activeCell="S9" sqref="S1:U1048576"/>
    </sheetView>
  </sheetViews>
  <sheetFormatPr defaultColWidth="9.140625" defaultRowHeight="15" x14ac:dyDescent="0.25"/>
  <cols>
    <col min="1" max="1" width="4.5703125" customWidth="1"/>
    <col min="2" max="2" width="38.7109375" style="7" customWidth="1"/>
    <col min="3" max="3" width="10.7109375" style="179" customWidth="1"/>
    <col min="4" max="17" width="10.7109375" customWidth="1"/>
    <col min="18" max="18" width="19.28515625" style="125" customWidth="1"/>
    <col min="19" max="19" width="22.28515625" style="10" hidden="1" customWidth="1"/>
    <col min="20" max="20" width="24.85546875" style="10" hidden="1" customWidth="1"/>
    <col min="21" max="21" width="32.7109375" hidden="1" customWidth="1"/>
  </cols>
  <sheetData>
    <row r="1" spans="1:20" ht="18.75" x14ac:dyDescent="0.3">
      <c r="A1" s="184" t="s">
        <v>97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ht="18.75" x14ac:dyDescent="0.3">
      <c r="A2" s="184" t="s">
        <v>44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ht="18.75" x14ac:dyDescent="0.3">
      <c r="A3" s="184" t="s">
        <v>26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ht="31.9" customHeight="1" x14ac:dyDescent="0.25">
      <c r="A4" s="202" t="s">
        <v>154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185" t="s">
        <v>86</v>
      </c>
      <c r="M4" s="185"/>
      <c r="N4" s="185"/>
      <c r="O4" s="185"/>
      <c r="P4" s="185"/>
      <c r="Q4" s="185"/>
      <c r="R4" s="210" t="s">
        <v>248</v>
      </c>
      <c r="S4" s="210"/>
      <c r="T4" s="210"/>
    </row>
    <row r="5" spans="1:20" x14ac:dyDescent="0.25">
      <c r="A5" s="202" t="s">
        <v>30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185" t="s">
        <v>28</v>
      </c>
      <c r="M5" s="185"/>
      <c r="N5" s="185"/>
      <c r="O5" s="185"/>
      <c r="P5" s="185"/>
      <c r="Q5" s="185"/>
      <c r="R5" s="203" t="s">
        <v>29</v>
      </c>
      <c r="S5" s="203"/>
      <c r="T5" s="203"/>
    </row>
    <row r="6" spans="1:20" x14ac:dyDescent="0.25">
      <c r="A6" s="204" t="s">
        <v>13</v>
      </c>
      <c r="B6" s="205" t="s">
        <v>11</v>
      </c>
      <c r="C6" s="204" t="s">
        <v>3</v>
      </c>
      <c r="D6" s="204"/>
      <c r="E6" s="204"/>
      <c r="F6" s="204" t="s">
        <v>18</v>
      </c>
      <c r="G6" s="204" t="s">
        <v>14</v>
      </c>
      <c r="H6" s="206" t="s">
        <v>17</v>
      </c>
      <c r="I6" s="206"/>
      <c r="J6" s="206"/>
      <c r="K6" s="206"/>
      <c r="L6" s="206"/>
      <c r="M6" s="206"/>
      <c r="N6" s="206"/>
      <c r="O6" s="206"/>
      <c r="P6" s="206"/>
      <c r="Q6" s="206"/>
      <c r="R6" s="207" t="s">
        <v>4</v>
      </c>
      <c r="S6" s="204" t="s">
        <v>71</v>
      </c>
      <c r="T6" s="204" t="s">
        <v>5</v>
      </c>
    </row>
    <row r="7" spans="1:20" x14ac:dyDescent="0.25">
      <c r="A7" s="204"/>
      <c r="B7" s="205"/>
      <c r="C7" s="208" t="s">
        <v>3</v>
      </c>
      <c r="D7" s="209" t="s">
        <v>22</v>
      </c>
      <c r="E7" s="204" t="s">
        <v>19</v>
      </c>
      <c r="F7" s="204"/>
      <c r="G7" s="204"/>
      <c r="H7" s="209" t="s">
        <v>16</v>
      </c>
      <c r="I7" s="197" t="s">
        <v>0</v>
      </c>
      <c r="J7" s="197"/>
      <c r="K7" s="197"/>
      <c r="L7" s="197" t="s">
        <v>1</v>
      </c>
      <c r="M7" s="197"/>
      <c r="N7" s="197"/>
      <c r="O7" s="197" t="s">
        <v>2</v>
      </c>
      <c r="P7" s="197"/>
      <c r="Q7" s="197"/>
      <c r="R7" s="207"/>
      <c r="S7" s="204"/>
      <c r="T7" s="204"/>
    </row>
    <row r="8" spans="1:20" s="1" customFormat="1" ht="61.9" customHeight="1" x14ac:dyDescent="0.25">
      <c r="A8" s="204"/>
      <c r="B8" s="205"/>
      <c r="C8" s="208"/>
      <c r="D8" s="209"/>
      <c r="E8" s="204"/>
      <c r="F8" s="204"/>
      <c r="G8" s="204"/>
      <c r="H8" s="209"/>
      <c r="I8" s="2" t="s">
        <v>8</v>
      </c>
      <c r="J8" s="2" t="s">
        <v>21</v>
      </c>
      <c r="K8" s="4" t="s">
        <v>6</v>
      </c>
      <c r="L8" s="2" t="s">
        <v>9</v>
      </c>
      <c r="M8" s="2" t="s">
        <v>21</v>
      </c>
      <c r="N8" s="2" t="s">
        <v>6</v>
      </c>
      <c r="O8" s="2" t="s">
        <v>10</v>
      </c>
      <c r="P8" s="4" t="s">
        <v>15</v>
      </c>
      <c r="Q8" s="4" t="s">
        <v>7</v>
      </c>
      <c r="R8" s="207"/>
      <c r="S8" s="204"/>
      <c r="T8" s="204"/>
    </row>
    <row r="9" spans="1:20" s="6" customFormat="1" ht="12" x14ac:dyDescent="0.25">
      <c r="A9" s="198">
        <v>1</v>
      </c>
      <c r="B9" s="199">
        <v>2</v>
      </c>
      <c r="C9" s="200">
        <v>3</v>
      </c>
      <c r="D9" s="5">
        <v>4</v>
      </c>
      <c r="E9" s="5">
        <v>5</v>
      </c>
      <c r="F9" s="5">
        <v>6</v>
      </c>
      <c r="G9" s="198">
        <v>7</v>
      </c>
      <c r="H9" s="5">
        <v>8</v>
      </c>
      <c r="I9" s="198">
        <v>9</v>
      </c>
      <c r="J9" s="198">
        <v>10</v>
      </c>
      <c r="K9" s="198">
        <v>11</v>
      </c>
      <c r="L9" s="198">
        <v>12</v>
      </c>
      <c r="M9" s="198">
        <v>13</v>
      </c>
      <c r="N9" s="198">
        <v>14</v>
      </c>
      <c r="O9" s="198">
        <v>15</v>
      </c>
      <c r="P9" s="198">
        <v>16</v>
      </c>
      <c r="Q9" s="198">
        <v>17</v>
      </c>
      <c r="R9" s="198">
        <v>18</v>
      </c>
      <c r="S9" s="201">
        <v>19</v>
      </c>
      <c r="T9" s="201">
        <v>20</v>
      </c>
    </row>
    <row r="10" spans="1:20" s="1" customFormat="1" ht="45" x14ac:dyDescent="0.25">
      <c r="A10" s="198"/>
      <c r="B10" s="199"/>
      <c r="C10" s="200"/>
      <c r="D10" s="3" t="s">
        <v>23</v>
      </c>
      <c r="E10" s="3" t="s">
        <v>25</v>
      </c>
      <c r="F10" s="3" t="s">
        <v>20</v>
      </c>
      <c r="G10" s="198"/>
      <c r="H10" s="3" t="s">
        <v>24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201"/>
      <c r="T10" s="201"/>
    </row>
    <row r="11" spans="1:20" s="22" customFormat="1" ht="25.5" x14ac:dyDescent="0.25">
      <c r="A11" s="15">
        <v>2</v>
      </c>
      <c r="B11" s="16" t="s">
        <v>98</v>
      </c>
      <c r="C11" s="173">
        <v>3</v>
      </c>
      <c r="D11" s="18">
        <f>(J11+K11+M11+N11)*C11/F11</f>
        <v>0</v>
      </c>
      <c r="E11" s="19">
        <f>(I11-K11+L11-N11+O11)*C11/F11</f>
        <v>2.3076923076923075</v>
      </c>
      <c r="F11" s="17">
        <f>SUM(G11:H11)</f>
        <v>78</v>
      </c>
      <c r="G11" s="17">
        <v>18</v>
      </c>
      <c r="H11" s="17">
        <f>SUM(I11,L11,O11)</f>
        <v>60</v>
      </c>
      <c r="I11" s="17">
        <v>20</v>
      </c>
      <c r="J11" s="17"/>
      <c r="K11" s="17"/>
      <c r="L11" s="17">
        <v>40</v>
      </c>
      <c r="M11" s="17"/>
      <c r="N11" s="17"/>
      <c r="O11" s="17"/>
      <c r="P11" s="17"/>
      <c r="Q11" s="17"/>
      <c r="R11" s="20" t="s">
        <v>60</v>
      </c>
      <c r="S11" s="21" t="s">
        <v>47</v>
      </c>
      <c r="T11" s="21" t="s">
        <v>192</v>
      </c>
    </row>
    <row r="12" spans="1:20" s="22" customFormat="1" ht="25.5" x14ac:dyDescent="0.25">
      <c r="A12" s="15">
        <v>3</v>
      </c>
      <c r="B12" s="23" t="s">
        <v>216</v>
      </c>
      <c r="C12" s="173">
        <v>8</v>
      </c>
      <c r="D12" s="18">
        <f t="shared" ref="D12:D21" si="0">(J12+K12+M12+N12)*C12/F12</f>
        <v>1.2</v>
      </c>
      <c r="E12" s="19">
        <f t="shared" ref="E12:E21" si="1">(I12-K12+L12-N12+O12)*C12/F12</f>
        <v>4.2</v>
      </c>
      <c r="F12" s="17">
        <f>SUM(G12:H12)</f>
        <v>200</v>
      </c>
      <c r="G12" s="17">
        <v>65</v>
      </c>
      <c r="H12" s="114">
        <f t="shared" ref="H12:H16" si="2">SUM(I12,L12,O12)</f>
        <v>135</v>
      </c>
      <c r="I12" s="17">
        <v>30</v>
      </c>
      <c r="J12" s="17"/>
      <c r="K12" s="17">
        <v>30</v>
      </c>
      <c r="L12" s="17">
        <v>15</v>
      </c>
      <c r="M12" s="17"/>
      <c r="N12" s="17"/>
      <c r="O12" s="17">
        <v>90</v>
      </c>
      <c r="P12" s="17"/>
      <c r="Q12" s="17" t="s">
        <v>32</v>
      </c>
      <c r="R12" s="20" t="s">
        <v>60</v>
      </c>
      <c r="S12" s="21" t="s">
        <v>47</v>
      </c>
      <c r="T12" s="21" t="s">
        <v>88</v>
      </c>
    </row>
    <row r="13" spans="1:20" s="28" customFormat="1" ht="28.9" customHeight="1" x14ac:dyDescent="0.25">
      <c r="A13" s="15">
        <v>4</v>
      </c>
      <c r="B13" s="24" t="s">
        <v>99</v>
      </c>
      <c r="C13" s="174">
        <v>2</v>
      </c>
      <c r="D13" s="18">
        <f t="shared" si="0"/>
        <v>0</v>
      </c>
      <c r="E13" s="19">
        <f t="shared" si="1"/>
        <v>1.2</v>
      </c>
      <c r="F13" s="17">
        <f t="shared" ref="F13:F16" si="3">SUM(G13:H13)</f>
        <v>50</v>
      </c>
      <c r="G13" s="25">
        <v>20</v>
      </c>
      <c r="H13" s="114">
        <f t="shared" si="2"/>
        <v>30</v>
      </c>
      <c r="I13" s="25">
        <v>12</v>
      </c>
      <c r="J13" s="25"/>
      <c r="K13" s="25"/>
      <c r="L13" s="25"/>
      <c r="M13" s="25"/>
      <c r="N13" s="25"/>
      <c r="O13" s="25">
        <v>18</v>
      </c>
      <c r="P13" s="25"/>
      <c r="Q13" s="25" t="s">
        <v>31</v>
      </c>
      <c r="R13" s="20" t="s">
        <v>59</v>
      </c>
      <c r="S13" s="26" t="s">
        <v>75</v>
      </c>
      <c r="T13" s="27" t="s">
        <v>193</v>
      </c>
    </row>
    <row r="14" spans="1:20" s="28" customFormat="1" ht="30" x14ac:dyDescent="0.25">
      <c r="A14" s="29">
        <v>5</v>
      </c>
      <c r="B14" s="30" t="s">
        <v>217</v>
      </c>
      <c r="C14" s="175">
        <v>3</v>
      </c>
      <c r="D14" s="32">
        <f t="shared" si="0"/>
        <v>0</v>
      </c>
      <c r="E14" s="33">
        <f t="shared" si="1"/>
        <v>1.68</v>
      </c>
      <c r="F14" s="17">
        <f t="shared" si="3"/>
        <v>75</v>
      </c>
      <c r="G14" s="31">
        <v>33</v>
      </c>
      <c r="H14" s="114">
        <f t="shared" si="2"/>
        <v>42</v>
      </c>
      <c r="I14" s="31"/>
      <c r="J14" s="31"/>
      <c r="K14" s="31"/>
      <c r="L14" s="31">
        <v>30</v>
      </c>
      <c r="M14" s="31"/>
      <c r="N14" s="31"/>
      <c r="O14" s="31">
        <v>12</v>
      </c>
      <c r="P14" s="34"/>
      <c r="Q14" s="31" t="s">
        <v>32</v>
      </c>
      <c r="R14" s="31" t="s">
        <v>59</v>
      </c>
      <c r="S14" s="35" t="s">
        <v>47</v>
      </c>
      <c r="T14" s="36" t="s">
        <v>201</v>
      </c>
    </row>
    <row r="15" spans="1:20" s="28" customFormat="1" ht="27" customHeight="1" x14ac:dyDescent="0.25">
      <c r="A15" s="15">
        <v>6</v>
      </c>
      <c r="B15" s="37" t="s">
        <v>100</v>
      </c>
      <c r="C15" s="174">
        <v>3</v>
      </c>
      <c r="D15" s="18">
        <f>(J15+K15+M15+N15)*C15/F15</f>
        <v>0</v>
      </c>
      <c r="E15" s="19">
        <f>(I15-K15+L15-N15+O15)*C15/F15</f>
        <v>2</v>
      </c>
      <c r="F15" s="17">
        <f t="shared" si="3"/>
        <v>75</v>
      </c>
      <c r="G15" s="25">
        <v>25</v>
      </c>
      <c r="H15" s="114">
        <f t="shared" si="2"/>
        <v>50</v>
      </c>
      <c r="I15" s="25">
        <v>10</v>
      </c>
      <c r="J15" s="25"/>
      <c r="K15" s="25"/>
      <c r="L15" s="25">
        <v>10</v>
      </c>
      <c r="M15" s="25"/>
      <c r="N15" s="25"/>
      <c r="O15" s="25">
        <v>30</v>
      </c>
      <c r="P15" s="25"/>
      <c r="Q15" s="25" t="s">
        <v>32</v>
      </c>
      <c r="R15" s="20" t="s">
        <v>59</v>
      </c>
      <c r="S15" s="26" t="s">
        <v>94</v>
      </c>
      <c r="T15" s="27" t="s">
        <v>194</v>
      </c>
    </row>
    <row r="16" spans="1:20" s="28" customFormat="1" ht="26.25" x14ac:dyDescent="0.25">
      <c r="A16" s="15">
        <v>7</v>
      </c>
      <c r="B16" s="37" t="s">
        <v>101</v>
      </c>
      <c r="C16" s="176">
        <v>3</v>
      </c>
      <c r="D16" s="38">
        <f>(J16+K16+M16+N16)*C16/F16</f>
        <v>0.4</v>
      </c>
      <c r="E16" s="39">
        <f>(I16-K16+L16-N16+O16)*C16/F16</f>
        <v>1.6</v>
      </c>
      <c r="F16" s="17">
        <f t="shared" si="3"/>
        <v>75</v>
      </c>
      <c r="G16" s="20">
        <v>25</v>
      </c>
      <c r="H16" s="114">
        <f t="shared" si="2"/>
        <v>50</v>
      </c>
      <c r="I16" s="20">
        <v>10</v>
      </c>
      <c r="J16" s="20"/>
      <c r="K16" s="20">
        <v>10</v>
      </c>
      <c r="L16" s="20">
        <v>10</v>
      </c>
      <c r="M16" s="20"/>
      <c r="N16" s="20"/>
      <c r="O16" s="20">
        <v>30</v>
      </c>
      <c r="P16" s="20"/>
      <c r="Q16" s="20" t="s">
        <v>32</v>
      </c>
      <c r="R16" s="20" t="s">
        <v>59</v>
      </c>
      <c r="S16" s="26" t="s">
        <v>47</v>
      </c>
      <c r="T16" s="27" t="s">
        <v>195</v>
      </c>
    </row>
    <row r="17" spans="1:21" s="43" customFormat="1" ht="24.95" customHeight="1" x14ac:dyDescent="0.25">
      <c r="A17" s="180" t="s">
        <v>106</v>
      </c>
      <c r="B17" s="180"/>
      <c r="C17" s="40">
        <f>SUM(C11:C16)</f>
        <v>22</v>
      </c>
      <c r="D17" s="40">
        <f t="shared" ref="D17:P17" si="4">SUM(D11:D16)</f>
        <v>1.6</v>
      </c>
      <c r="E17" s="41">
        <f t="shared" si="4"/>
        <v>12.987692307692308</v>
      </c>
      <c r="F17" s="40">
        <f t="shared" si="4"/>
        <v>553</v>
      </c>
      <c r="G17" s="40">
        <f t="shared" si="4"/>
        <v>186</v>
      </c>
      <c r="H17" s="115">
        <f t="shared" si="4"/>
        <v>367</v>
      </c>
      <c r="I17" s="40">
        <f t="shared" si="4"/>
        <v>82</v>
      </c>
      <c r="J17" s="40">
        <f t="shared" si="4"/>
        <v>0</v>
      </c>
      <c r="K17" s="40">
        <f t="shared" si="4"/>
        <v>40</v>
      </c>
      <c r="L17" s="40">
        <f t="shared" si="4"/>
        <v>105</v>
      </c>
      <c r="M17" s="40">
        <f t="shared" si="4"/>
        <v>0</v>
      </c>
      <c r="N17" s="40">
        <f t="shared" si="4"/>
        <v>0</v>
      </c>
      <c r="O17" s="40">
        <f t="shared" si="4"/>
        <v>180</v>
      </c>
      <c r="P17" s="40">
        <f t="shared" si="4"/>
        <v>0</v>
      </c>
      <c r="Q17" s="42"/>
      <c r="R17" s="123"/>
      <c r="S17" s="42"/>
      <c r="T17" s="42"/>
    </row>
    <row r="18" spans="1:21" s="22" customFormat="1" ht="34.15" customHeight="1" x14ac:dyDescent="0.25">
      <c r="A18" s="15">
        <v>8</v>
      </c>
      <c r="B18" s="16" t="s">
        <v>218</v>
      </c>
      <c r="C18" s="173">
        <v>4</v>
      </c>
      <c r="D18" s="18">
        <f>(J18+K18+M18+N18)*C18/F18</f>
        <v>0</v>
      </c>
      <c r="E18" s="19">
        <f>(I18-K18+L18-N18+O18)*C18/F18</f>
        <v>2.2000000000000002</v>
      </c>
      <c r="F18" s="17">
        <f>SUM(G18:H18)</f>
        <v>100</v>
      </c>
      <c r="G18" s="17">
        <v>45</v>
      </c>
      <c r="H18" s="114">
        <f>SUM(I18,L18,O18)</f>
        <v>55</v>
      </c>
      <c r="I18" s="17">
        <v>10</v>
      </c>
      <c r="J18" s="17"/>
      <c r="K18" s="17"/>
      <c r="L18" s="17"/>
      <c r="M18" s="17"/>
      <c r="N18" s="17"/>
      <c r="O18" s="17">
        <v>45</v>
      </c>
      <c r="P18" s="17"/>
      <c r="Q18" s="17" t="s">
        <v>32</v>
      </c>
      <c r="R18" s="20" t="s">
        <v>60</v>
      </c>
      <c r="S18" s="21" t="s">
        <v>73</v>
      </c>
      <c r="T18" s="21" t="s">
        <v>196</v>
      </c>
      <c r="U18" s="44"/>
    </row>
    <row r="19" spans="1:21" s="22" customFormat="1" ht="25.5" x14ac:dyDescent="0.25">
      <c r="A19" s="15">
        <v>9</v>
      </c>
      <c r="B19" s="16" t="s">
        <v>103</v>
      </c>
      <c r="C19" s="173">
        <v>2</v>
      </c>
      <c r="D19" s="18">
        <f>(J19+K19+M19+N19)*C19/F19</f>
        <v>0.18518518518518517</v>
      </c>
      <c r="E19" s="19">
        <f>(I19-K19+L19-N19+O19)*C19/F19</f>
        <v>1.1111111111111112</v>
      </c>
      <c r="F19" s="17">
        <f t="shared" ref="F19:F23" si="5">SUM(G19:H19)</f>
        <v>54</v>
      </c>
      <c r="G19" s="17">
        <v>19</v>
      </c>
      <c r="H19" s="114">
        <f>SUM(I19,L19,O19)</f>
        <v>35</v>
      </c>
      <c r="I19" s="17">
        <v>5</v>
      </c>
      <c r="J19" s="17"/>
      <c r="K19" s="17">
        <v>5</v>
      </c>
      <c r="L19" s="17">
        <v>10</v>
      </c>
      <c r="M19" s="17"/>
      <c r="N19" s="17"/>
      <c r="O19" s="17">
        <v>20</v>
      </c>
      <c r="P19" s="17"/>
      <c r="Q19" s="17" t="s">
        <v>32</v>
      </c>
      <c r="R19" s="20" t="s">
        <v>59</v>
      </c>
      <c r="S19" s="21" t="s">
        <v>47</v>
      </c>
      <c r="T19" s="21" t="s">
        <v>197</v>
      </c>
    </row>
    <row r="20" spans="1:21" s="22" customFormat="1" ht="25.5" x14ac:dyDescent="0.25">
      <c r="A20" s="15">
        <v>10</v>
      </c>
      <c r="B20" s="16" t="s">
        <v>221</v>
      </c>
      <c r="C20" s="173">
        <v>4</v>
      </c>
      <c r="D20" s="18">
        <f>(J20+K20+M20+N20)*C20/F20</f>
        <v>0</v>
      </c>
      <c r="E20" s="19">
        <f>(I20-K20+L20-N20+O20)*C20/F20</f>
        <v>2.4</v>
      </c>
      <c r="F20" s="17">
        <f t="shared" si="5"/>
        <v>100</v>
      </c>
      <c r="G20" s="17">
        <v>40</v>
      </c>
      <c r="H20" s="114">
        <f t="shared" ref="H20:H23" si="6">SUM(I20,L20,O20)</f>
        <v>60</v>
      </c>
      <c r="I20" s="17">
        <v>30</v>
      </c>
      <c r="J20" s="17"/>
      <c r="K20" s="17"/>
      <c r="L20" s="17">
        <v>20</v>
      </c>
      <c r="M20" s="17"/>
      <c r="N20" s="17"/>
      <c r="O20" s="17">
        <v>10</v>
      </c>
      <c r="P20" s="17"/>
      <c r="Q20" s="17" t="s">
        <v>31</v>
      </c>
      <c r="R20" s="20" t="s">
        <v>60</v>
      </c>
      <c r="S20" s="21" t="s">
        <v>47</v>
      </c>
      <c r="T20" s="21" t="s">
        <v>198</v>
      </c>
    </row>
    <row r="21" spans="1:21" s="28" customFormat="1" ht="26.25" x14ac:dyDescent="0.25">
      <c r="A21" s="15">
        <v>11</v>
      </c>
      <c r="B21" s="37" t="s">
        <v>104</v>
      </c>
      <c r="C21" s="174">
        <v>4</v>
      </c>
      <c r="D21" s="18">
        <f t="shared" si="0"/>
        <v>0</v>
      </c>
      <c r="E21" s="19">
        <f t="shared" si="1"/>
        <v>2.4</v>
      </c>
      <c r="F21" s="17">
        <f t="shared" si="5"/>
        <v>100</v>
      </c>
      <c r="G21" s="25">
        <v>40</v>
      </c>
      <c r="H21" s="114">
        <f t="shared" si="6"/>
        <v>60</v>
      </c>
      <c r="I21" s="25">
        <v>15</v>
      </c>
      <c r="J21" s="25"/>
      <c r="K21" s="25"/>
      <c r="L21" s="25">
        <v>30</v>
      </c>
      <c r="M21" s="25"/>
      <c r="N21" s="25"/>
      <c r="O21" s="25">
        <v>15</v>
      </c>
      <c r="P21" s="25"/>
      <c r="Q21" s="25" t="s">
        <v>32</v>
      </c>
      <c r="R21" s="20" t="s">
        <v>60</v>
      </c>
      <c r="S21" s="26" t="s">
        <v>38</v>
      </c>
      <c r="T21" s="26" t="s">
        <v>160</v>
      </c>
    </row>
    <row r="22" spans="1:21" s="28" customFormat="1" ht="28.15" customHeight="1" x14ac:dyDescent="0.25">
      <c r="A22" s="15">
        <v>12</v>
      </c>
      <c r="B22" s="16" t="s">
        <v>105</v>
      </c>
      <c r="C22" s="176">
        <v>3</v>
      </c>
      <c r="D22" s="38">
        <f>(J22+K22+M22+N22)*C22/F22</f>
        <v>0</v>
      </c>
      <c r="E22" s="39">
        <f>(I22-K22+L22-N22+O22)*C22/F22</f>
        <v>2</v>
      </c>
      <c r="F22" s="17">
        <f t="shared" si="5"/>
        <v>75</v>
      </c>
      <c r="G22" s="20">
        <v>25</v>
      </c>
      <c r="H22" s="114">
        <f t="shared" si="6"/>
        <v>50</v>
      </c>
      <c r="I22" s="20">
        <v>16</v>
      </c>
      <c r="J22" s="20"/>
      <c r="K22" s="20"/>
      <c r="L22" s="20">
        <v>10</v>
      </c>
      <c r="M22" s="20"/>
      <c r="N22" s="20"/>
      <c r="O22" s="20">
        <v>24</v>
      </c>
      <c r="P22" s="45"/>
      <c r="Q22" s="20" t="s">
        <v>72</v>
      </c>
      <c r="R22" s="20" t="s">
        <v>59</v>
      </c>
      <c r="S22" s="26" t="s">
        <v>52</v>
      </c>
      <c r="T22" s="27" t="s">
        <v>199</v>
      </c>
    </row>
    <row r="23" spans="1:21" s="28" customFormat="1" ht="26.25" x14ac:dyDescent="0.25">
      <c r="A23" s="15">
        <v>13</v>
      </c>
      <c r="B23" s="16" t="s">
        <v>219</v>
      </c>
      <c r="C23" s="176">
        <v>4</v>
      </c>
      <c r="D23" s="38">
        <f>(J23+K23+M23+N23)*C23/F23</f>
        <v>0.24</v>
      </c>
      <c r="E23" s="39">
        <f>(I23-K23+L23-N23+O23)*C23/F23</f>
        <v>1.76</v>
      </c>
      <c r="F23" s="17">
        <f t="shared" si="5"/>
        <v>100</v>
      </c>
      <c r="G23" s="20">
        <v>50</v>
      </c>
      <c r="H23" s="114">
        <f t="shared" si="6"/>
        <v>50</v>
      </c>
      <c r="I23" s="20">
        <v>6</v>
      </c>
      <c r="J23" s="20"/>
      <c r="K23" s="20">
        <v>6</v>
      </c>
      <c r="L23" s="20">
        <v>9</v>
      </c>
      <c r="M23" s="20"/>
      <c r="N23" s="20"/>
      <c r="O23" s="20">
        <v>35</v>
      </c>
      <c r="P23" s="45"/>
      <c r="Q23" s="20" t="s">
        <v>32</v>
      </c>
      <c r="R23" s="20" t="s">
        <v>60</v>
      </c>
      <c r="S23" s="26" t="s">
        <v>47</v>
      </c>
      <c r="T23" s="27" t="s">
        <v>156</v>
      </c>
      <c r="U23" s="46"/>
    </row>
    <row r="24" spans="1:21" s="43" customFormat="1" ht="24.95" customHeight="1" x14ac:dyDescent="0.25">
      <c r="A24" s="180" t="s">
        <v>107</v>
      </c>
      <c r="B24" s="180"/>
      <c r="C24" s="40">
        <f>SUM(C18:C23)</f>
        <v>21</v>
      </c>
      <c r="D24" s="41">
        <f>SUM(D18:D23)</f>
        <v>0.42518518518518517</v>
      </c>
      <c r="E24" s="41">
        <f t="shared" ref="E24:P24" si="7">SUM(E18:E23)</f>
        <v>11.871111111111111</v>
      </c>
      <c r="F24" s="40">
        <f>SUM(F18:F23)</f>
        <v>529</v>
      </c>
      <c r="G24" s="40">
        <f>SUM(G18:G23)</f>
        <v>219</v>
      </c>
      <c r="H24" s="115">
        <f>SUM(H18:H23)</f>
        <v>310</v>
      </c>
      <c r="I24" s="40">
        <f t="shared" si="7"/>
        <v>82</v>
      </c>
      <c r="J24" s="40">
        <f t="shared" si="7"/>
        <v>0</v>
      </c>
      <c r="K24" s="40">
        <f t="shared" si="7"/>
        <v>11</v>
      </c>
      <c r="L24" s="40">
        <f t="shared" si="7"/>
        <v>79</v>
      </c>
      <c r="M24" s="40">
        <f t="shared" si="7"/>
        <v>0</v>
      </c>
      <c r="N24" s="40">
        <f t="shared" si="7"/>
        <v>0</v>
      </c>
      <c r="O24" s="40">
        <f t="shared" si="7"/>
        <v>149</v>
      </c>
      <c r="P24" s="40">
        <f t="shared" si="7"/>
        <v>0</v>
      </c>
      <c r="Q24" s="42"/>
      <c r="R24" s="123"/>
      <c r="S24" s="42"/>
      <c r="T24" s="42"/>
    </row>
    <row r="25" spans="1:21" s="28" customFormat="1" ht="36.75" customHeight="1" x14ac:dyDescent="0.25">
      <c r="A25" s="47"/>
      <c r="B25" s="53" t="s">
        <v>234</v>
      </c>
      <c r="C25" s="40"/>
      <c r="D25" s="49"/>
      <c r="E25" s="50"/>
      <c r="F25" s="48"/>
      <c r="G25" s="48"/>
      <c r="H25" s="116"/>
      <c r="I25" s="49"/>
      <c r="J25" s="49"/>
      <c r="K25" s="49"/>
      <c r="L25" s="49"/>
      <c r="M25" s="49"/>
      <c r="N25" s="49"/>
      <c r="O25" s="49"/>
      <c r="P25" s="49"/>
      <c r="Q25" s="51"/>
      <c r="R25" s="124"/>
      <c r="S25" s="52"/>
      <c r="T25" s="52"/>
    </row>
    <row r="26" spans="1:21" s="28" customFormat="1" ht="36.75" customHeight="1" x14ac:dyDescent="0.25">
      <c r="A26" s="15">
        <v>14</v>
      </c>
      <c r="B26" s="16" t="s">
        <v>241</v>
      </c>
      <c r="C26" s="176">
        <v>5</v>
      </c>
      <c r="D26" s="38">
        <f t="shared" ref="D26" si="8">(J26+K26+M26+N26)*C26/F26</f>
        <v>0</v>
      </c>
      <c r="E26" s="39">
        <f t="shared" ref="E26" si="9">(I26-K26+L26-N26+O26)*C26/F26</f>
        <v>0</v>
      </c>
      <c r="F26" s="54">
        <f>SUM(G26:H26)</f>
        <v>125</v>
      </c>
      <c r="G26" s="20">
        <v>125</v>
      </c>
      <c r="H26" s="117">
        <f>SUM(I26,L26,O26)</f>
        <v>0</v>
      </c>
      <c r="I26" s="20"/>
      <c r="J26" s="20"/>
      <c r="K26" s="20"/>
      <c r="L26" s="20"/>
      <c r="M26" s="20"/>
      <c r="N26" s="20"/>
      <c r="O26" s="20"/>
      <c r="P26" s="45"/>
      <c r="Q26" s="20"/>
      <c r="R26" s="20" t="s">
        <v>59</v>
      </c>
      <c r="S26" s="27"/>
      <c r="T26" s="27"/>
    </row>
    <row r="27" spans="1:21" s="22" customFormat="1" ht="38.25" x14ac:dyDescent="0.25">
      <c r="A27" s="15">
        <v>15</v>
      </c>
      <c r="B27" s="16" t="s">
        <v>102</v>
      </c>
      <c r="C27" s="177">
        <v>2</v>
      </c>
      <c r="D27" s="18">
        <f t="shared" ref="D27:D31" si="10">(J27+K27+M27+N27)*C27/F27</f>
        <v>0</v>
      </c>
      <c r="E27" s="19">
        <f t="shared" ref="E27:E31" si="11">(I27-K27+L27-N27+O27)*C27/F27</f>
        <v>1.2</v>
      </c>
      <c r="F27" s="54">
        <f t="shared" ref="F27:F30" si="12">SUM(G27:H27)</f>
        <v>50</v>
      </c>
      <c r="G27" s="17">
        <v>20</v>
      </c>
      <c r="H27" s="117">
        <f t="shared" ref="H27:H30" si="13">SUM(I27,L27,O27)</f>
        <v>30</v>
      </c>
      <c r="I27" s="17">
        <v>10</v>
      </c>
      <c r="J27" s="17"/>
      <c r="K27" s="17"/>
      <c r="L27" s="17"/>
      <c r="M27" s="17"/>
      <c r="N27" s="17"/>
      <c r="O27" s="17">
        <v>20</v>
      </c>
      <c r="P27" s="17"/>
      <c r="Q27" s="17" t="s">
        <v>31</v>
      </c>
      <c r="R27" s="20" t="s">
        <v>59</v>
      </c>
      <c r="S27" s="21" t="s">
        <v>87</v>
      </c>
      <c r="T27" s="21" t="s">
        <v>200</v>
      </c>
    </row>
    <row r="28" spans="1:21" s="22" customFormat="1" ht="33" customHeight="1" x14ac:dyDescent="0.25">
      <c r="A28" s="15">
        <v>16</v>
      </c>
      <c r="B28" s="23" t="s">
        <v>89</v>
      </c>
      <c r="C28" s="177">
        <v>2</v>
      </c>
      <c r="D28" s="18">
        <f t="shared" si="10"/>
        <v>0</v>
      </c>
      <c r="E28" s="19">
        <f t="shared" si="11"/>
        <v>1.2</v>
      </c>
      <c r="F28" s="54">
        <f t="shared" si="12"/>
        <v>50</v>
      </c>
      <c r="G28" s="17">
        <v>20</v>
      </c>
      <c r="H28" s="117">
        <f t="shared" si="13"/>
        <v>30</v>
      </c>
      <c r="I28" s="17"/>
      <c r="J28" s="17"/>
      <c r="K28" s="17"/>
      <c r="L28" s="17">
        <v>30</v>
      </c>
      <c r="M28" s="17"/>
      <c r="N28" s="17"/>
      <c r="O28" s="17"/>
      <c r="P28" s="17"/>
      <c r="Q28" s="17"/>
      <c r="R28" s="20" t="s">
        <v>59</v>
      </c>
      <c r="S28" s="21" t="s">
        <v>75</v>
      </c>
      <c r="T28" s="21" t="s">
        <v>181</v>
      </c>
    </row>
    <row r="29" spans="1:21" s="28" customFormat="1" ht="30" customHeight="1" x14ac:dyDescent="0.25">
      <c r="A29" s="15">
        <v>17</v>
      </c>
      <c r="B29" s="119" t="s">
        <v>239</v>
      </c>
      <c r="C29" s="175">
        <v>2</v>
      </c>
      <c r="D29" s="38">
        <f t="shared" si="10"/>
        <v>0</v>
      </c>
      <c r="E29" s="39">
        <f t="shared" si="11"/>
        <v>1</v>
      </c>
      <c r="F29" s="54">
        <f t="shared" si="12"/>
        <v>50</v>
      </c>
      <c r="G29" s="20">
        <v>25</v>
      </c>
      <c r="H29" s="117">
        <f t="shared" si="13"/>
        <v>25</v>
      </c>
      <c r="I29" s="20"/>
      <c r="J29" s="20"/>
      <c r="K29" s="20"/>
      <c r="L29" s="20">
        <v>25</v>
      </c>
      <c r="M29" s="20"/>
      <c r="N29" s="20"/>
      <c r="O29" s="20"/>
      <c r="P29" s="45"/>
      <c r="Q29" s="20"/>
      <c r="R29" s="20" t="s">
        <v>59</v>
      </c>
      <c r="S29" s="58" t="s">
        <v>38</v>
      </c>
      <c r="T29" s="58" t="s">
        <v>202</v>
      </c>
    </row>
    <row r="30" spans="1:21" s="28" customFormat="1" ht="30" x14ac:dyDescent="0.25">
      <c r="A30" s="15">
        <v>18</v>
      </c>
      <c r="B30" s="16" t="s">
        <v>240</v>
      </c>
      <c r="C30" s="59">
        <v>2</v>
      </c>
      <c r="D30" s="38">
        <f t="shared" si="10"/>
        <v>0</v>
      </c>
      <c r="E30" s="39">
        <f t="shared" si="11"/>
        <v>1</v>
      </c>
      <c r="F30" s="54">
        <f t="shared" si="12"/>
        <v>50</v>
      </c>
      <c r="G30" s="59">
        <v>25</v>
      </c>
      <c r="H30" s="117">
        <f t="shared" si="13"/>
        <v>25</v>
      </c>
      <c r="I30" s="59">
        <v>15</v>
      </c>
      <c r="J30" s="59"/>
      <c r="K30" s="59"/>
      <c r="L30" s="59">
        <v>10</v>
      </c>
      <c r="M30" s="59"/>
      <c r="N30" s="59"/>
      <c r="O30" s="59"/>
      <c r="P30" s="59"/>
      <c r="Q30" s="59"/>
      <c r="R30" s="59" t="s">
        <v>59</v>
      </c>
      <c r="S30" s="60" t="s">
        <v>228</v>
      </c>
      <c r="T30" s="60" t="s">
        <v>229</v>
      </c>
    </row>
    <row r="31" spans="1:21" s="28" customFormat="1" ht="15.75" x14ac:dyDescent="0.25">
      <c r="A31" s="15">
        <v>19</v>
      </c>
      <c r="B31" s="16" t="s">
        <v>242</v>
      </c>
      <c r="C31" s="59">
        <v>4</v>
      </c>
      <c r="D31" s="38">
        <f t="shared" si="10"/>
        <v>0</v>
      </c>
      <c r="E31" s="39">
        <f t="shared" si="11"/>
        <v>2</v>
      </c>
      <c r="F31" s="59">
        <v>100</v>
      </c>
      <c r="G31" s="59">
        <v>50</v>
      </c>
      <c r="H31" s="118">
        <v>50</v>
      </c>
      <c r="I31" s="59"/>
      <c r="J31" s="59"/>
      <c r="K31" s="59"/>
      <c r="L31" s="59">
        <v>50</v>
      </c>
      <c r="M31" s="59"/>
      <c r="N31" s="59"/>
      <c r="O31" s="59"/>
      <c r="P31" s="59"/>
      <c r="Q31" s="59"/>
      <c r="R31" s="59" t="s">
        <v>59</v>
      </c>
      <c r="S31" s="60" t="s">
        <v>227</v>
      </c>
      <c r="T31" s="60" t="s">
        <v>171</v>
      </c>
    </row>
    <row r="32" spans="1:21" s="43" customFormat="1" ht="24.95" customHeight="1" x14ac:dyDescent="0.25">
      <c r="A32" s="180" t="s">
        <v>244</v>
      </c>
      <c r="B32" s="180"/>
      <c r="C32" s="40">
        <f>SUM(C26:C31)</f>
        <v>17</v>
      </c>
      <c r="D32" s="40">
        <f>SUM(D27:D29)</f>
        <v>0</v>
      </c>
      <c r="E32" s="41">
        <f>SUM(E26:E31)</f>
        <v>6.4</v>
      </c>
      <c r="F32" s="40">
        <f>SUM(F26:F31)</f>
        <v>425</v>
      </c>
      <c r="G32" s="40">
        <f>SUM(G26:G31)</f>
        <v>265</v>
      </c>
      <c r="H32" s="115">
        <f t="shared" ref="H32:P32" si="14">SUM(H27:H29)</f>
        <v>85</v>
      </c>
      <c r="I32" s="40">
        <f t="shared" si="14"/>
        <v>10</v>
      </c>
      <c r="J32" s="40">
        <f t="shared" si="14"/>
        <v>0</v>
      </c>
      <c r="K32" s="40">
        <f t="shared" si="14"/>
        <v>0</v>
      </c>
      <c r="L32" s="40">
        <f t="shared" si="14"/>
        <v>55</v>
      </c>
      <c r="M32" s="40">
        <f t="shared" si="14"/>
        <v>0</v>
      </c>
      <c r="N32" s="40">
        <f t="shared" si="14"/>
        <v>0</v>
      </c>
      <c r="O32" s="40">
        <f t="shared" si="14"/>
        <v>20</v>
      </c>
      <c r="P32" s="40">
        <f t="shared" si="14"/>
        <v>0</v>
      </c>
      <c r="Q32" s="42"/>
      <c r="R32" s="123"/>
      <c r="S32" s="42"/>
      <c r="T32" s="42"/>
    </row>
    <row r="33" spans="1:20" s="43" customFormat="1" x14ac:dyDescent="0.25">
      <c r="A33" s="180" t="s">
        <v>108</v>
      </c>
      <c r="B33" s="180"/>
      <c r="C33" s="40">
        <f t="shared" ref="C33:P33" si="15">C17+C24+C32</f>
        <v>60</v>
      </c>
      <c r="D33" s="41">
        <f t="shared" si="15"/>
        <v>2.0251851851851854</v>
      </c>
      <c r="E33" s="41">
        <f t="shared" si="15"/>
        <v>31.258803418803417</v>
      </c>
      <c r="F33" s="40">
        <f t="shared" si="15"/>
        <v>1507</v>
      </c>
      <c r="G33" s="40">
        <f t="shared" si="15"/>
        <v>670</v>
      </c>
      <c r="H33" s="115">
        <f t="shared" si="15"/>
        <v>762</v>
      </c>
      <c r="I33" s="40">
        <f t="shared" si="15"/>
        <v>174</v>
      </c>
      <c r="J33" s="40">
        <f t="shared" si="15"/>
        <v>0</v>
      </c>
      <c r="K33" s="40">
        <f t="shared" si="15"/>
        <v>51</v>
      </c>
      <c r="L33" s="40">
        <f t="shared" si="15"/>
        <v>239</v>
      </c>
      <c r="M33" s="40">
        <f t="shared" si="15"/>
        <v>0</v>
      </c>
      <c r="N33" s="40">
        <f t="shared" si="15"/>
        <v>0</v>
      </c>
      <c r="O33" s="40">
        <f t="shared" si="15"/>
        <v>349</v>
      </c>
      <c r="P33" s="40">
        <f t="shared" si="15"/>
        <v>0</v>
      </c>
      <c r="Q33" s="40"/>
      <c r="R33" s="40"/>
      <c r="S33" s="62" t="s">
        <v>12</v>
      </c>
      <c r="T33" s="62" t="s">
        <v>12</v>
      </c>
    </row>
    <row r="34" spans="1:20" ht="15.75" x14ac:dyDescent="0.25">
      <c r="A34" s="120"/>
      <c r="B34" s="121"/>
      <c r="C34" s="178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7"/>
      <c r="S34" s="126"/>
      <c r="T34" s="126"/>
    </row>
    <row r="35" spans="1:20" ht="15.75" x14ac:dyDescent="0.25">
      <c r="A35" s="120"/>
      <c r="B35" s="121" t="s">
        <v>243</v>
      </c>
      <c r="C35" s="178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7"/>
      <c r="S35" s="126"/>
      <c r="T35" s="126"/>
    </row>
    <row r="36" spans="1:20" s="22" customFormat="1" ht="31.9" customHeight="1" x14ac:dyDescent="0.25">
      <c r="A36" s="15">
        <v>20</v>
      </c>
      <c r="B36" s="16" t="s">
        <v>206</v>
      </c>
      <c r="C36" s="177">
        <v>2</v>
      </c>
      <c r="D36" s="18">
        <f t="shared" ref="D36" si="16">(J36+K36+M36+N36)*C36/F36</f>
        <v>0</v>
      </c>
      <c r="E36" s="19">
        <f t="shared" ref="E36" si="17">(I36-K36+L36-N36+O36)*C36/F36</f>
        <v>1.44</v>
      </c>
      <c r="F36" s="54">
        <f t="shared" ref="F36" si="18">SUM(G36:H36)</f>
        <v>50</v>
      </c>
      <c r="G36" s="17">
        <v>14</v>
      </c>
      <c r="H36" s="117">
        <f t="shared" ref="H36" si="19">SUM(I36,L36,O36)</f>
        <v>36</v>
      </c>
      <c r="I36" s="17">
        <v>6</v>
      </c>
      <c r="J36" s="17"/>
      <c r="K36" s="17"/>
      <c r="L36" s="17"/>
      <c r="M36" s="17"/>
      <c r="N36" s="17"/>
      <c r="O36" s="17">
        <v>30</v>
      </c>
      <c r="P36" s="17"/>
      <c r="Q36" s="17" t="s">
        <v>72</v>
      </c>
      <c r="R36" s="20" t="s">
        <v>59</v>
      </c>
      <c r="S36" s="21" t="s">
        <v>75</v>
      </c>
      <c r="T36" s="21" t="s">
        <v>191</v>
      </c>
    </row>
    <row r="37" spans="1:20" s="28" customFormat="1" ht="30" customHeight="1" x14ac:dyDescent="0.25">
      <c r="A37" s="15">
        <v>21</v>
      </c>
      <c r="B37" s="16" t="s">
        <v>207</v>
      </c>
      <c r="C37" s="176">
        <v>3</v>
      </c>
      <c r="D37" s="38">
        <f t="shared" ref="D37" si="20">(J37+K37+M37+N37)*C37/F37</f>
        <v>0</v>
      </c>
      <c r="E37" s="39">
        <f t="shared" ref="E37" si="21">(I37-K37+L37-N37+O37)*C37/F37</f>
        <v>2</v>
      </c>
      <c r="F37" s="54">
        <f t="shared" ref="F37" si="22">SUM(G37:H37)</f>
        <v>75</v>
      </c>
      <c r="G37" s="20">
        <v>25</v>
      </c>
      <c r="H37" s="117">
        <f t="shared" ref="H37" si="23">SUM(I37,L37,O37)</f>
        <v>50</v>
      </c>
      <c r="I37" s="20">
        <v>15</v>
      </c>
      <c r="J37" s="20"/>
      <c r="K37" s="20"/>
      <c r="L37" s="20">
        <v>35</v>
      </c>
      <c r="M37" s="20"/>
      <c r="N37" s="20"/>
      <c r="O37" s="20"/>
      <c r="P37" s="45"/>
      <c r="Q37" s="20"/>
      <c r="R37" s="20" t="s">
        <v>59</v>
      </c>
      <c r="S37" s="27" t="s">
        <v>47</v>
      </c>
      <c r="T37" s="21" t="s">
        <v>198</v>
      </c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24:B24"/>
    <mergeCell ref="A32:B32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33:B3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7:B1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rok</vt:lpstr>
      <vt:lpstr>2 rok</vt:lpstr>
      <vt:lpstr>3 rok</vt:lpstr>
      <vt:lpstr>'1 rok'!Obszar_wydruku</vt:lpstr>
      <vt:lpstr>'3 rok'!Obszar_wydruku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2025-05-29T11:44:35Z</dcterms:modified>
</cp:coreProperties>
</file>