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7905" activeTab="1"/>
  </bookViews>
  <sheets>
    <sheet name="1 rok " sheetId="2" r:id="rId1"/>
    <sheet name="2 rok " sheetId="4" r:id="rId2"/>
  </sheets>
  <definedNames>
    <definedName name="_xlnm.Print_Titles" localSheetId="0">'1 rok '!$6:$8</definedName>
  </definedNames>
  <calcPr calcId="145621" calcOnSave="0"/>
</workbook>
</file>

<file path=xl/calcChain.xml><?xml version="1.0" encoding="utf-8"?>
<calcChain xmlns="http://schemas.openxmlformats.org/spreadsheetml/2006/main">
  <c r="C22" i="4" l="1"/>
  <c r="P29" i="4" a="1"/>
  <c r="P29" i="4" s="1"/>
  <c r="O29" i="4"/>
  <c r="N29" i="4"/>
  <c r="M29" i="4" a="1"/>
  <c r="M29" i="4" s="1"/>
  <c r="L29" i="4"/>
  <c r="K29" i="4"/>
  <c r="J29" i="4" a="1"/>
  <c r="J29" i="4" s="1"/>
  <c r="I29" i="4"/>
  <c r="G29" i="4"/>
  <c r="C29" i="4"/>
  <c r="H28" i="4"/>
  <c r="F28" i="4" s="1"/>
  <c r="H27" i="4"/>
  <c r="F27" i="4" s="1"/>
  <c r="H26" i="4"/>
  <c r="F26" i="4" s="1"/>
  <c r="E26" i="4" s="1"/>
  <c r="H25" i="4"/>
  <c r="F25" i="4" s="1"/>
  <c r="H24" i="4"/>
  <c r="F24" i="4" s="1"/>
  <c r="H23" i="4"/>
  <c r="F23" i="4" s="1"/>
  <c r="D47" i="2"/>
  <c r="E47" i="2"/>
  <c r="P42" i="2" a="1"/>
  <c r="P42" i="2" s="1"/>
  <c r="O42" i="2"/>
  <c r="N42" i="2"/>
  <c r="M42" i="2"/>
  <c r="L42" i="2"/>
  <c r="K42" i="2"/>
  <c r="J42" i="2"/>
  <c r="I42" i="2"/>
  <c r="G42" i="2"/>
  <c r="H41" i="2"/>
  <c r="F41" i="2"/>
  <c r="E41" i="2" s="1"/>
  <c r="D41" i="2"/>
  <c r="E46" i="2"/>
  <c r="H40" i="2"/>
  <c r="F40" i="2"/>
  <c r="E40" i="2" s="1"/>
  <c r="D40" i="2"/>
  <c r="H39" i="2"/>
  <c r="F39" i="2" s="1"/>
  <c r="H38" i="2"/>
  <c r="F38" i="2" s="1"/>
  <c r="E38" i="2" s="1"/>
  <c r="H37" i="2"/>
  <c r="F37" i="2" s="1"/>
  <c r="H36" i="2"/>
  <c r="F36" i="2" s="1"/>
  <c r="H35" i="2"/>
  <c r="F35" i="2" s="1"/>
  <c r="E35" i="2" s="1"/>
  <c r="H34" i="2"/>
  <c r="F34" i="2" s="1"/>
  <c r="H33" i="2"/>
  <c r="F33" i="2" s="1"/>
  <c r="H32" i="2"/>
  <c r="F32" i="2" s="1"/>
  <c r="E32" i="2" s="1"/>
  <c r="H31" i="2"/>
  <c r="F31" i="2"/>
  <c r="E31" i="2" s="1"/>
  <c r="H30" i="2"/>
  <c r="E37" i="2" l="1"/>
  <c r="D37" i="2"/>
  <c r="C30" i="4"/>
  <c r="F29" i="4"/>
  <c r="D27" i="4"/>
  <c r="E27" i="4"/>
  <c r="D28" i="4"/>
  <c r="E28" i="4"/>
  <c r="D24" i="4"/>
  <c r="E24" i="4"/>
  <c r="D25" i="4"/>
  <c r="E25" i="4"/>
  <c r="D23" i="4"/>
  <c r="D26" i="4"/>
  <c r="H29" i="4"/>
  <c r="E23" i="4"/>
  <c r="E34" i="2"/>
  <c r="D34" i="2"/>
  <c r="D31" i="2"/>
  <c r="H42" i="2"/>
  <c r="E33" i="2"/>
  <c r="D33" i="2"/>
  <c r="D36" i="2"/>
  <c r="E36" i="2"/>
  <c r="E39" i="2"/>
  <c r="D39" i="2"/>
  <c r="F30" i="2"/>
  <c r="D32" i="2"/>
  <c r="D35" i="2"/>
  <c r="D38" i="2"/>
  <c r="D46" i="2"/>
  <c r="C29" i="2"/>
  <c r="C43" i="2" s="1"/>
  <c r="D29" i="4" l="1"/>
  <c r="E29" i="4"/>
  <c r="F42" i="2"/>
  <c r="D30" i="2"/>
  <c r="D42" i="2" s="1"/>
  <c r="E30" i="2"/>
  <c r="E42" i="2" s="1"/>
  <c r="H14" i="2"/>
  <c r="F14" i="2" s="1"/>
  <c r="H11" i="4"/>
  <c r="F11" i="4" s="1"/>
  <c r="D14" i="2" l="1"/>
  <c r="E14" i="2"/>
  <c r="E11" i="4"/>
  <c r="D11" i="4"/>
  <c r="J29" i="2"/>
  <c r="J43" i="2" s="1"/>
  <c r="H18" i="4" l="1"/>
  <c r="F18" i="4" s="1"/>
  <c r="D18" i="4" s="1"/>
  <c r="E18" i="4" l="1"/>
  <c r="H15" i="2" l="1"/>
  <c r="F15" i="2" s="1"/>
  <c r="D15" i="2" l="1"/>
  <c r="E15" i="2"/>
  <c r="P22" i="4" l="1" a="1"/>
  <c r="P22" i="4" s="1"/>
  <c r="P30" i="4" s="1"/>
  <c r="M22" i="4" a="1"/>
  <c r="M22" i="4" s="1"/>
  <c r="M30" i="4" s="1"/>
  <c r="J22" i="4" a="1"/>
  <c r="J22" i="4" s="1"/>
  <c r="J30" i="4" s="1"/>
  <c r="H33" i="4"/>
  <c r="F33" i="4" s="1"/>
  <c r="H21" i="4"/>
  <c r="F21" i="4" s="1"/>
  <c r="H20" i="4"/>
  <c r="F20" i="4" s="1"/>
  <c r="H19" i="4"/>
  <c r="F19" i="4" s="1"/>
  <c r="H17" i="4"/>
  <c r="F17" i="4" s="1"/>
  <c r="H16" i="4"/>
  <c r="F16" i="4" s="1"/>
  <c r="H15" i="4"/>
  <c r="F15" i="4" s="1"/>
  <c r="H14" i="4"/>
  <c r="F14" i="4" s="1"/>
  <c r="H13" i="4"/>
  <c r="F13" i="4" s="1"/>
  <c r="H12" i="4"/>
  <c r="F12" i="4" s="1"/>
  <c r="D12" i="4" l="1"/>
  <c r="E12" i="4"/>
  <c r="D16" i="4"/>
  <c r="E16" i="4"/>
  <c r="D19" i="4"/>
  <c r="E19" i="4"/>
  <c r="D21" i="4"/>
  <c r="E21" i="4"/>
  <c r="D14" i="4"/>
  <c r="E14" i="4"/>
  <c r="D13" i="4"/>
  <c r="E13" i="4"/>
  <c r="D15" i="4"/>
  <c r="E15" i="4"/>
  <c r="D17" i="4"/>
  <c r="E17" i="4"/>
  <c r="D20" i="4"/>
  <c r="E20" i="4"/>
  <c r="D33" i="4"/>
  <c r="E33" i="4"/>
  <c r="H17" i="2" l="1"/>
  <c r="O29" i="2" l="1"/>
  <c r="O43" i="2" s="1"/>
  <c r="L29" i="2"/>
  <c r="L43" i="2" s="1"/>
  <c r="K29" i="2"/>
  <c r="K43" i="2" s="1"/>
  <c r="G29" i="2"/>
  <c r="G43" i="2" s="1"/>
  <c r="N29" i="2" l="1"/>
  <c r="N43" i="2" s="1"/>
  <c r="I29" i="2"/>
  <c r="I43" i="2" s="1"/>
  <c r="H28" i="2"/>
  <c r="F28" i="2" s="1"/>
  <c r="H27" i="2"/>
  <c r="H26" i="2"/>
  <c r="H25" i="2"/>
  <c r="H24" i="2"/>
  <c r="F24" i="2" s="1"/>
  <c r="F26" i="2" l="1"/>
  <c r="E26" i="2" s="1"/>
  <c r="F27" i="2"/>
  <c r="D27" i="2" s="1"/>
  <c r="F25" i="2"/>
  <c r="E25" i="2" s="1"/>
  <c r="D28" i="2"/>
  <c r="E28" i="2"/>
  <c r="H12" i="2"/>
  <c r="F12" i="2" s="1"/>
  <c r="H13" i="2"/>
  <c r="F13" i="2" s="1"/>
  <c r="H11" i="2"/>
  <c r="H16" i="2"/>
  <c r="F16" i="2" s="1"/>
  <c r="F17" i="2"/>
  <c r="D17" i="2" s="1"/>
  <c r="H18" i="2"/>
  <c r="F18" i="2" s="1"/>
  <c r="H19" i="2"/>
  <c r="F19" i="2" s="1"/>
  <c r="D19" i="2" s="1"/>
  <c r="H20" i="2"/>
  <c r="F20" i="2" s="1"/>
  <c r="H21" i="2"/>
  <c r="F21" i="2" s="1"/>
  <c r="D21" i="2" s="1"/>
  <c r="H22" i="2"/>
  <c r="F22" i="2" s="1"/>
  <c r="H23" i="2"/>
  <c r="M29" i="2" a="1"/>
  <c r="M29" i="2" s="1"/>
  <c r="M43" i="2" s="1"/>
  <c r="P29" i="2" a="1"/>
  <c r="P29" i="2" s="1"/>
  <c r="P43" i="2" s="1"/>
  <c r="D25" i="2" l="1"/>
  <c r="D26" i="2"/>
  <c r="E27" i="2"/>
  <c r="F23" i="2"/>
  <c r="E23" i="2" s="1"/>
  <c r="E13" i="2"/>
  <c r="D13" i="2"/>
  <c r="H29" i="2"/>
  <c r="H43" i="2" s="1"/>
  <c r="E24" i="2"/>
  <c r="D24" i="2"/>
  <c r="F11" i="2"/>
  <c r="E11" i="2" s="1"/>
  <c r="E12" i="2"/>
  <c r="D12" i="2"/>
  <c r="E22" i="2"/>
  <c r="D22" i="2"/>
  <c r="E18" i="2"/>
  <c r="D18" i="2"/>
  <c r="E20" i="2"/>
  <c r="D20" i="2"/>
  <c r="D16" i="2"/>
  <c r="E16" i="2"/>
  <c r="E21" i="2"/>
  <c r="E17" i="2"/>
  <c r="E19" i="2"/>
  <c r="D11" i="2" l="1"/>
  <c r="D23" i="2"/>
  <c r="F29" i="2"/>
  <c r="F43" i="2" s="1"/>
  <c r="E29" i="2"/>
  <c r="E43" i="2" s="1"/>
  <c r="D29" i="2" l="1"/>
  <c r="D43" i="2" s="1"/>
  <c r="D22" i="4"/>
  <c r="D30" i="4"/>
  <c r="G30" i="4"/>
  <c r="G22" i="4"/>
  <c r="I22" i="4"/>
  <c r="I30" i="4"/>
  <c r="F30" i="4"/>
  <c r="F22" i="4"/>
  <c r="O30" i="4"/>
  <c r="O22" i="4"/>
  <c r="N30" i="4"/>
  <c r="N22" i="4"/>
  <c r="L22" i="4"/>
  <c r="L30" i="4"/>
  <c r="K30" i="4"/>
  <c r="K22" i="4"/>
  <c r="E22" i="4"/>
  <c r="E30" i="4"/>
  <c r="H22" i="4"/>
  <c r="H30" i="4"/>
</calcChain>
</file>

<file path=xl/sharedStrings.xml><?xml version="1.0" encoding="utf-8"?>
<sst xmlns="http://schemas.openxmlformats.org/spreadsheetml/2006/main" count="304" uniqueCount="169">
  <si>
    <t xml:space="preserve">RAMOWY PLAN STUDIÓW </t>
  </si>
  <si>
    <t>wykłady</t>
  </si>
  <si>
    <t>seminaria</t>
  </si>
  <si>
    <t>ćwiczenia</t>
  </si>
  <si>
    <t>ECTS</t>
  </si>
  <si>
    <t>forma zaliczenia</t>
  </si>
  <si>
    <t>koordynator zajęć/grupy zajęć</t>
  </si>
  <si>
    <t>w tym e-learning</t>
  </si>
  <si>
    <t>kategoria ćwiczeń</t>
  </si>
  <si>
    <t>łaczna liczba godzin w.</t>
  </si>
  <si>
    <t>łączna liczba godzin s.</t>
  </si>
  <si>
    <t>łaczna liczba godzin ćw.</t>
  </si>
  <si>
    <t>zajęcia/grupy zajęć</t>
  </si>
  <si>
    <t>xxx</t>
  </si>
  <si>
    <t>l.p.</t>
  </si>
  <si>
    <t>liczba godzin samodzielnej pracy studenta</t>
  </si>
  <si>
    <t>w tym metodą symulacji</t>
  </si>
  <si>
    <t>łączna liczba godzin zajęć</t>
  </si>
  <si>
    <t>zajęcia</t>
  </si>
  <si>
    <t xml:space="preserve">łączna liczba godzin 
</t>
  </si>
  <si>
    <t>w tym ECTS zajęć z bezpośrednim udziałem nauczycieli/ prowadzących zajęcia</t>
  </si>
  <si>
    <t>dane z kolumn:
7+8</t>
  </si>
  <si>
    <t>w tym online</t>
  </si>
  <si>
    <t>w tym ECTS 
zajęć z wykorzystaniem metod i technik kształcenia na odległość</t>
  </si>
  <si>
    <t>dane z kolumn: (10+11+13+14)x3:6</t>
  </si>
  <si>
    <t>dane z kolumn:
9+12+15</t>
  </si>
  <si>
    <t xml:space="preserve">dane z kolumn: 
[(9-11) + (12-14) + 15] x 3:6 </t>
  </si>
  <si>
    <t>Wydział: Medyczny</t>
  </si>
  <si>
    <t>rok studiów: I</t>
  </si>
  <si>
    <t xml:space="preserve">forma studiów: stacjonarne </t>
  </si>
  <si>
    <t>A</t>
  </si>
  <si>
    <t>C</t>
  </si>
  <si>
    <t>KIERUNEK STUDIÓW: BIOTECHNOLOGIA MEDYCZNA</t>
  </si>
  <si>
    <t>BHP</t>
  </si>
  <si>
    <t>Szkolenie z praw i obowiązków studenta</t>
  </si>
  <si>
    <t>Zaliczenie</t>
  </si>
  <si>
    <t>Egzamin</t>
  </si>
  <si>
    <t>łączna liczba semestrów: 4</t>
  </si>
  <si>
    <t>poziom studiów: studia drugiego stopnia</t>
  </si>
  <si>
    <t>Badania naukowe na UMP</t>
  </si>
  <si>
    <t>Enzymy w biotechnologii</t>
  </si>
  <si>
    <t>Etyczne aspekty badań biotechnologicznych</t>
  </si>
  <si>
    <t>Radiobiologia</t>
  </si>
  <si>
    <t>Rekombinowane białka</t>
  </si>
  <si>
    <t>Techniki chromatograficzne</t>
  </si>
  <si>
    <t>Farmakologia</t>
  </si>
  <si>
    <t>Zaawansowane techniki cytometryczne</t>
  </si>
  <si>
    <t>Biologiczne bazy danych</t>
  </si>
  <si>
    <t>Medycyna spersonalizowana</t>
  </si>
  <si>
    <t>Zarządzanie laboratorium</t>
  </si>
  <si>
    <t>B</t>
  </si>
  <si>
    <t>Inspektorat BHP</t>
  </si>
  <si>
    <t>Rada Uczelniana Samorządu Studenckiego</t>
  </si>
  <si>
    <t>Katedra i Zakład Biologii Komórki</t>
  </si>
  <si>
    <t>prof. dr hab. Rubiś Błażej</t>
  </si>
  <si>
    <t>Katedra i Zakład Chemii Klinicznej i Diagnostyki Molekularnej</t>
  </si>
  <si>
    <t>Zakład Immunologii Nowotworów</t>
  </si>
  <si>
    <t>Katedra i Zakład Farmacji Fizycznej i Farmakokinetyki</t>
  </si>
  <si>
    <t>Katedra i Zakład Farmakoekonomiki i Farmacji Społecznej</t>
  </si>
  <si>
    <t>prof. dr hab. Iżycki Dariusz</t>
  </si>
  <si>
    <t>Studium Języków Obcych</t>
  </si>
  <si>
    <t>Katedra i Klinika Neurologii Wieku Rozwojowego</t>
  </si>
  <si>
    <t>jednostka Koordynująca</t>
  </si>
  <si>
    <t>Seminarium magisterskie*</t>
  </si>
  <si>
    <t xml:space="preserve">Katedra Prawa Medycznego i  Farmaceutycznego </t>
  </si>
  <si>
    <t>Zakład Genetyki w Psychiatrii</t>
  </si>
  <si>
    <t>prof. dr hab. Dmitrzak-Węglarz Monika</t>
  </si>
  <si>
    <t>Molekularne techniki analizy RNA</t>
  </si>
  <si>
    <t>Epigenetyka</t>
  </si>
  <si>
    <t>dr Oleksiewicz Urszula</t>
  </si>
  <si>
    <t xml:space="preserve">Bioinformatyka </t>
  </si>
  <si>
    <t>Biologia komórki nowotworowej</t>
  </si>
  <si>
    <t>Analiza danych eksperymentalnych</t>
  </si>
  <si>
    <t xml:space="preserve">Projekty badawczo-rozwojowe </t>
  </si>
  <si>
    <t>Spektroskopia mas</t>
  </si>
  <si>
    <t>Katedra i Zakład Chemii Nieorganicznej i Analitycznej</t>
  </si>
  <si>
    <t>Systemy zarządzania jakością</t>
  </si>
  <si>
    <t>Pracownia magisterska*</t>
  </si>
  <si>
    <t>Neurogenetyka*</t>
  </si>
  <si>
    <t>Katedra i Zakład Genetyki Medycznej</t>
  </si>
  <si>
    <t>rok studiów: II</t>
  </si>
  <si>
    <t>jednostka koordynująca</t>
  </si>
  <si>
    <t>Mikrobiom</t>
  </si>
  <si>
    <t xml:space="preserve">Zakład Immunologii Nowotworów </t>
  </si>
  <si>
    <t>Ewolucja molekularna</t>
  </si>
  <si>
    <t>Nowoczesne techniki sekwencjonowania</t>
  </si>
  <si>
    <t>Klinika Pneumonologii, Alergologii Dziecięcej i Immunologii Klinicznej</t>
  </si>
  <si>
    <t>Płynna biopsja</t>
  </si>
  <si>
    <t>E</t>
  </si>
  <si>
    <t>Specjalistyczne słownictwo naukowe*</t>
  </si>
  <si>
    <t>Katedra i Zakład Profilaktyki Zdrowotnej</t>
  </si>
  <si>
    <t>prof. dr hab. n.med. Wysocki Jacek</t>
  </si>
  <si>
    <t>Badania kliniczne</t>
  </si>
  <si>
    <t>Klinika Onkologii Klinicznej i Doświadczalnej</t>
  </si>
  <si>
    <t>prof. dr hab. Mackiewicz Jacek</t>
  </si>
  <si>
    <t>Mikroprzedsiębiorczość</t>
  </si>
  <si>
    <t>Zakład Organizacji i Zarządzania w Opiece Zdrowotnej</t>
  </si>
  <si>
    <t>GMO</t>
  </si>
  <si>
    <t>Zakład Medycyny Środowiskowej</t>
  </si>
  <si>
    <t xml:space="preserve">Evidence Based Medicine (EBM) </t>
  </si>
  <si>
    <t>Klinika Hipertensjologii, Angiologii i Chorób Wewnętrznych</t>
  </si>
  <si>
    <t>Seminarium magisterskie</t>
  </si>
  <si>
    <t>Pracownia magisterska i przygotowanie do egzaminu dyplomowego</t>
  </si>
  <si>
    <t>Zakład Filozofii Medycyny i Bioetyki/KiZ Farm.Klin.i Biofarm</t>
  </si>
  <si>
    <t>Zakład Bioinformatyki i Biologii Obliczeniowej</t>
  </si>
  <si>
    <t>prof. dr hab.  Elżbieta Kaczmarek</t>
  </si>
  <si>
    <t>Programowanie w analizach omicznych</t>
  </si>
  <si>
    <t>Nauka o leku biotechnologicznym</t>
  </si>
  <si>
    <t>dr hab. Krzysztof Kus</t>
  </si>
  <si>
    <t>Zakład Histologii i Embriologii</t>
  </si>
  <si>
    <t>mgr Radek Arkadiusz</t>
  </si>
  <si>
    <t>dr Skibińska Izabela</t>
  </si>
  <si>
    <t xml:space="preserve">Katedra i Zakład Genetyki i Mikrobiologii Farmaceutycznej </t>
  </si>
  <si>
    <t xml:space="preserve"> dr Tomasz Deptuch</t>
  </si>
  <si>
    <t>Analiza danych biomedycznych</t>
  </si>
  <si>
    <t>prof. dr hab. Urbaniak Monika</t>
  </si>
  <si>
    <t>Biologia rozrodu</t>
  </si>
  <si>
    <t>dr Paweł Pięta</t>
  </si>
  <si>
    <t>prof. dr hab. Jankowska Anna</t>
  </si>
  <si>
    <t>dr hab. Andrusiewicz Mirosław, prof. UMP</t>
  </si>
  <si>
    <t>dr Żok Agnieszka/prof.dr hab. A. Bienert</t>
  </si>
  <si>
    <t>prof. dr hab. Andrzej Mackiewicz</t>
  </si>
  <si>
    <t>dr hab. Katarzyna Kosicka-Noworzyń</t>
  </si>
  <si>
    <t>dr hab. Kus Krzysztof</t>
  </si>
  <si>
    <t>dr hab. Kaczmarek Mariusz</t>
  </si>
  <si>
    <t>dr Nowosadko Maria</t>
  </si>
  <si>
    <t>dr hab. Żarowski Marcin</t>
  </si>
  <si>
    <t>prof. dr hab. Ruciński Marcin</t>
  </si>
  <si>
    <t>prof. dr hab. mAndrzej Mackiewicz</t>
  </si>
  <si>
    <t>dr Ewelina Dondajewska</t>
  </si>
  <si>
    <t>dr Badura-Stronka Magdalena</t>
  </si>
  <si>
    <t>prof. dr hab. Gajęcka Marzena</t>
  </si>
  <si>
    <t>prof. dr hab. Mackiewicz Andrzej</t>
  </si>
  <si>
    <t>prof. dr hab.  Szczepankiewicz Aleksandra</t>
  </si>
  <si>
    <t>prof. dr hab. Szczepankiewicz Aleksandra</t>
  </si>
  <si>
    <t>prof. dr hab. Jamsheer Aleksander</t>
  </si>
  <si>
    <t>prof. dr hab. Kotwicka Małgorzata</t>
  </si>
  <si>
    <t>dr  Nowomiejski Jan</t>
  </si>
  <si>
    <t>prof. dr hab. Burchardt Paweł</t>
  </si>
  <si>
    <t>dr hab.  Rzymski Piotr, prof. UMP</t>
  </si>
  <si>
    <t>dr Maria Nowosadko</t>
  </si>
  <si>
    <t>RAZEM 1 SEMESTR:</t>
  </si>
  <si>
    <t>RAZEM 2 SEMESTR:</t>
  </si>
  <si>
    <t>semestr: I i II</t>
  </si>
  <si>
    <t>Seminarium magisterskie *</t>
  </si>
  <si>
    <t>Genetyka w psychiatrii *</t>
  </si>
  <si>
    <t>Molekularne podstawy procesów kognitywnych*</t>
  </si>
  <si>
    <t>Komunikacja interpersonalna *</t>
  </si>
  <si>
    <t>RAZEM I ROK</t>
  </si>
  <si>
    <t>dr Wieczorek Przemysław</t>
  </si>
  <si>
    <t>* spośród przedmiotów do wyboru, studenci wybierają przedmioty: za 7 ECTS w 1 semestrze, za 10 ECTS w 2 semestrze</t>
  </si>
  <si>
    <t>RAZEM 3 SEMESTR:</t>
  </si>
  <si>
    <t>RAZEM 4 SEMESTR:</t>
  </si>
  <si>
    <t>semestr: III i IV</t>
  </si>
  <si>
    <t>RAZEM 2 ROK</t>
  </si>
  <si>
    <t>*studenci wybierają przedmioty za 9 ECTS w 1 semestrze</t>
  </si>
  <si>
    <t>Zdrowie publiczne (Z)*</t>
  </si>
  <si>
    <t>Język obcy (Z, L)*</t>
  </si>
  <si>
    <t>Rośliny transgeniczne (Z)*</t>
  </si>
  <si>
    <t>Zakład Immunobiologii</t>
  </si>
  <si>
    <t>*PDW:</t>
  </si>
  <si>
    <t>prof. dr hab. H. Dams-Kozłowska</t>
  </si>
  <si>
    <t>prof. dr hab. Mariusz Kaczmarek</t>
  </si>
  <si>
    <t>Własność przemysłowa w biotechnologii i jej ochrona prawna</t>
  </si>
  <si>
    <t>Medyczna genetyka molekularna</t>
  </si>
  <si>
    <t>obowiązujący od naboru w r.a.:2024/2025</t>
  </si>
  <si>
    <t>nabór w r.a.:2024/2025</t>
  </si>
  <si>
    <t>dr hab. Agnieszka Klupczyńska-Matysiak, prof. UMP</t>
  </si>
  <si>
    <t>Karolina Włodarczyk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</si>
</sst>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z_ł_-;\-* #,##0.00\ _z_ł_-;_-* &quot;-&quot;??\ _z_ł_-;_-@_-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7"/>
      <color theme="1"/>
      <name val="Calibri"/>
      <family val="2"/>
      <charset val="238"/>
      <scheme val="minor"/>
    </font>
    <font>
      <b/>
      <u/>
      <sz val="8"/>
      <color theme="1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sz val="8"/>
      <color rgb="FFFF0000"/>
      <name val="Calibri"/>
      <family val="2"/>
      <scheme val="minor"/>
    </font>
    <font>
      <b/>
      <sz val="12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322">
    <xf numFmtId="0" fontId="0" fillId="0" borderId="0" xfId="0"/>
    <xf numFmtId="0" fontId="2" fillId="0" borderId="0" xfId="0" applyFont="1" applyAlignment="1">
      <alignment horizontal="center" vertical="center"/>
    </xf>
    <xf numFmtId="0" fontId="5" fillId="2" borderId="15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2" fontId="6" fillId="3" borderId="10" xfId="0" applyNumberFormat="1" applyFont="1" applyFill="1" applyBorder="1" applyAlignment="1">
      <alignment horizontal="center"/>
    </xf>
    <xf numFmtId="2" fontId="6" fillId="3" borderId="11" xfId="0" applyNumberFormat="1" applyFont="1" applyFill="1" applyBorder="1" applyAlignment="1">
      <alignment horizontal="center"/>
    </xf>
    <xf numFmtId="0" fontId="3" fillId="2" borderId="14" xfId="0" applyNumberFormat="1" applyFont="1" applyFill="1" applyBorder="1" applyAlignment="1">
      <alignment horizontal="center" vertical="center" wrapText="1"/>
    </xf>
    <xf numFmtId="0" fontId="5" fillId="2" borderId="14" xfId="0" applyNumberFormat="1" applyFont="1" applyFill="1" applyBorder="1" applyAlignment="1">
      <alignment horizontal="center" vertical="center" wrapText="1"/>
    </xf>
    <xf numFmtId="0" fontId="0" fillId="0" borderId="0" xfId="0" applyNumberFormat="1"/>
    <xf numFmtId="0" fontId="6" fillId="3" borderId="33" xfId="0" applyNumberFormat="1" applyFont="1" applyFill="1" applyBorder="1" applyAlignment="1">
      <alignment horizontal="center"/>
    </xf>
    <xf numFmtId="0" fontId="6" fillId="3" borderId="12" xfId="0" applyNumberFormat="1" applyFont="1" applyFill="1" applyBorder="1" applyAlignment="1">
      <alignment horizontal="center"/>
    </xf>
    <xf numFmtId="0" fontId="6" fillId="3" borderId="9" xfId="0" applyNumberFormat="1" applyFont="1" applyFill="1" applyBorder="1" applyAlignment="1">
      <alignment horizontal="center"/>
    </xf>
    <xf numFmtId="0" fontId="11" fillId="4" borderId="4" xfId="0" applyNumberFormat="1" applyFont="1" applyFill="1" applyBorder="1" applyAlignment="1">
      <alignment horizontal="center" vertical="center" wrapText="1"/>
    </xf>
    <xf numFmtId="0" fontId="11" fillId="4" borderId="5" xfId="0" applyNumberFormat="1" applyFont="1" applyFill="1" applyBorder="1" applyAlignment="1">
      <alignment horizontal="center" vertical="center" wrapText="1"/>
    </xf>
    <xf numFmtId="0" fontId="11" fillId="4" borderId="47" xfId="0" applyNumberFormat="1" applyFont="1" applyFill="1" applyBorder="1" applyAlignment="1">
      <alignment horizontal="center" vertical="center" wrapText="1"/>
    </xf>
    <xf numFmtId="0" fontId="12" fillId="4" borderId="23" xfId="0" applyNumberFormat="1" applyFont="1" applyFill="1" applyBorder="1" applyAlignment="1">
      <alignment horizontal="center" vertical="center" wrapText="1"/>
    </xf>
    <xf numFmtId="0" fontId="12" fillId="4" borderId="31" xfId="0" applyNumberFormat="1" applyFont="1" applyFill="1" applyBorder="1" applyAlignment="1">
      <alignment horizontal="center" vertical="center" wrapText="1"/>
    </xf>
    <xf numFmtId="0" fontId="12" fillId="4" borderId="38" xfId="0" applyNumberFormat="1" applyFont="1" applyFill="1" applyBorder="1" applyAlignment="1">
      <alignment horizontal="center" vertical="center" wrapText="1"/>
    </xf>
    <xf numFmtId="0" fontId="12" fillId="4" borderId="22" xfId="0" applyNumberFormat="1" applyFont="1" applyFill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13" fillId="0" borderId="25" xfId="0" applyFont="1" applyBorder="1" applyAlignment="1">
      <alignment vertical="center" wrapText="1"/>
    </xf>
    <xf numFmtId="0" fontId="15" fillId="0" borderId="0" xfId="0" applyFont="1"/>
    <xf numFmtId="2" fontId="16" fillId="0" borderId="8" xfId="0" applyNumberFormat="1" applyFont="1" applyBorder="1" applyAlignment="1">
      <alignment horizontal="center" wrapText="1"/>
    </xf>
    <xf numFmtId="2" fontId="16" fillId="0" borderId="18" xfId="1" applyNumberFormat="1" applyFont="1" applyBorder="1" applyAlignment="1">
      <alignment horizontal="center" wrapText="1"/>
    </xf>
    <xf numFmtId="0" fontId="16" fillId="0" borderId="19" xfId="0" applyNumberFormat="1" applyFont="1" applyBorder="1" applyAlignment="1">
      <alignment horizontal="center" wrapText="1"/>
    </xf>
    <xf numFmtId="0" fontId="16" fillId="0" borderId="20" xfId="0" applyNumberFormat="1" applyFont="1" applyBorder="1" applyAlignment="1">
      <alignment horizontal="center" wrapText="1"/>
    </xf>
    <xf numFmtId="0" fontId="16" fillId="0" borderId="1" xfId="0" applyNumberFormat="1" applyFont="1" applyBorder="1" applyAlignment="1">
      <alignment horizont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27" xfId="0" applyFont="1" applyFill="1" applyBorder="1" applyAlignment="1">
      <alignment horizontal="left" vertical="center"/>
    </xf>
    <xf numFmtId="0" fontId="3" fillId="0" borderId="0" xfId="0" applyFont="1" applyAlignment="1">
      <alignment horizontal="left"/>
    </xf>
    <xf numFmtId="0" fontId="3" fillId="2" borderId="7" xfId="0" applyFont="1" applyFill="1" applyBorder="1" applyAlignment="1">
      <alignment horizontal="left" vertical="center" wrapText="1"/>
    </xf>
    <xf numFmtId="0" fontId="3" fillId="2" borderId="11" xfId="0" applyFont="1" applyFill="1" applyBorder="1" applyAlignment="1">
      <alignment horizontal="left" vertical="center"/>
    </xf>
    <xf numFmtId="0" fontId="6" fillId="3" borderId="12" xfId="0" applyFont="1" applyFill="1" applyBorder="1" applyAlignment="1">
      <alignment horizontal="center"/>
    </xf>
    <xf numFmtId="0" fontId="16" fillId="0" borderId="2" xfId="0" applyFont="1" applyBorder="1" applyAlignment="1">
      <alignment horizontal="center" wrapText="1"/>
    </xf>
    <xf numFmtId="0" fontId="1" fillId="0" borderId="0" xfId="0" applyFont="1"/>
    <xf numFmtId="0" fontId="6" fillId="3" borderId="1" xfId="0" applyFont="1" applyFill="1" applyBorder="1"/>
    <xf numFmtId="0" fontId="16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25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left" vertical="center" wrapText="1"/>
    </xf>
    <xf numFmtId="0" fontId="16" fillId="0" borderId="6" xfId="0" applyNumberFormat="1" applyFont="1" applyFill="1" applyBorder="1" applyAlignment="1">
      <alignment horizontal="center" wrapText="1"/>
    </xf>
    <xf numFmtId="2" fontId="16" fillId="0" borderId="8" xfId="0" applyNumberFormat="1" applyFont="1" applyFill="1" applyBorder="1" applyAlignment="1">
      <alignment horizontal="center" wrapText="1"/>
    </xf>
    <xf numFmtId="2" fontId="16" fillId="0" borderId="18" xfId="1" applyNumberFormat="1" applyFont="1" applyFill="1" applyBorder="1" applyAlignment="1">
      <alignment horizontal="center" wrapText="1"/>
    </xf>
    <xf numFmtId="0" fontId="16" fillId="0" borderId="19" xfId="0" applyNumberFormat="1" applyFont="1" applyFill="1" applyBorder="1" applyAlignment="1">
      <alignment horizontal="center" wrapText="1"/>
    </xf>
    <xf numFmtId="0" fontId="16" fillId="0" borderId="20" xfId="0" applyNumberFormat="1" applyFont="1" applyFill="1" applyBorder="1" applyAlignment="1">
      <alignment horizontal="center" wrapText="1"/>
    </xf>
    <xf numFmtId="0" fontId="16" fillId="0" borderId="1" xfId="0" applyNumberFormat="1" applyFont="1" applyFill="1" applyBorder="1" applyAlignment="1">
      <alignment horizontal="center" wrapText="1"/>
    </xf>
    <xf numFmtId="0" fontId="16" fillId="0" borderId="2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left" vertical="center"/>
    </xf>
    <xf numFmtId="0" fontId="16" fillId="0" borderId="6" xfId="0" applyNumberFormat="1" applyFont="1" applyFill="1" applyBorder="1" applyAlignment="1">
      <alignment horizontal="center"/>
    </xf>
    <xf numFmtId="0" fontId="16" fillId="0" borderId="20" xfId="0" applyNumberFormat="1" applyFont="1" applyFill="1" applyBorder="1" applyAlignment="1">
      <alignment horizontal="center"/>
    </xf>
    <xf numFmtId="0" fontId="16" fillId="0" borderId="1" xfId="0" applyNumberFormat="1" applyFont="1" applyFill="1" applyBorder="1" applyAlignment="1">
      <alignment horizontal="center"/>
    </xf>
    <xf numFmtId="0" fontId="16" fillId="0" borderId="2" xfId="0" applyFont="1" applyFill="1" applyBorder="1" applyAlignment="1">
      <alignment horizontal="center"/>
    </xf>
    <xf numFmtId="0" fontId="0" fillId="0" borderId="0" xfId="0" applyFill="1"/>
    <xf numFmtId="0" fontId="1" fillId="0" borderId="8" xfId="0" applyFont="1" applyFill="1" applyBorder="1" applyAlignment="1">
      <alignment vertical="center"/>
    </xf>
    <xf numFmtId="0" fontId="16" fillId="0" borderId="6" xfId="0" applyNumberFormat="1" applyFont="1" applyFill="1" applyBorder="1" applyAlignment="1">
      <alignment horizontal="center" vertical="center"/>
    </xf>
    <xf numFmtId="2" fontId="16" fillId="0" borderId="8" xfId="0" applyNumberFormat="1" applyFont="1" applyFill="1" applyBorder="1" applyAlignment="1">
      <alignment horizontal="center" vertical="center" wrapText="1"/>
    </xf>
    <xf numFmtId="2" fontId="16" fillId="0" borderId="18" xfId="1" applyNumberFormat="1" applyFont="1" applyFill="1" applyBorder="1" applyAlignment="1">
      <alignment horizontal="center" vertical="center" wrapText="1"/>
    </xf>
    <xf numFmtId="0" fontId="16" fillId="0" borderId="20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vertical="center" wrapText="1"/>
    </xf>
    <xf numFmtId="0" fontId="3" fillId="0" borderId="55" xfId="0" applyFont="1" applyFill="1" applyBorder="1" applyAlignment="1">
      <alignment horizontal="center" vertical="center" wrapText="1"/>
    </xf>
    <xf numFmtId="0" fontId="16" fillId="0" borderId="26" xfId="0" applyNumberFormat="1" applyFont="1" applyFill="1" applyBorder="1" applyAlignment="1">
      <alignment horizontal="center" vertical="center"/>
    </xf>
    <xf numFmtId="0" fontId="1" fillId="0" borderId="54" xfId="0" applyFont="1" applyFill="1" applyBorder="1" applyAlignment="1">
      <alignment vertical="center" wrapText="1"/>
    </xf>
    <xf numFmtId="0" fontId="11" fillId="4" borderId="4" xfId="0" applyNumberFormat="1" applyFont="1" applyFill="1" applyBorder="1" applyAlignment="1">
      <alignment horizontal="center" vertical="center" wrapText="1"/>
    </xf>
    <xf numFmtId="0" fontId="11" fillId="4" borderId="47" xfId="0" applyNumberFormat="1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/>
    </xf>
    <xf numFmtId="0" fontId="11" fillId="4" borderId="3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left"/>
    </xf>
    <xf numFmtId="0" fontId="3" fillId="2" borderId="7" xfId="0" applyFont="1" applyFill="1" applyBorder="1" applyAlignment="1">
      <alignment horizontal="left"/>
    </xf>
    <xf numFmtId="0" fontId="3" fillId="2" borderId="26" xfId="0" applyFont="1" applyFill="1" applyBorder="1" applyAlignment="1">
      <alignment horizontal="left" wrapText="1"/>
    </xf>
    <xf numFmtId="0" fontId="13" fillId="2" borderId="26" xfId="0" applyFont="1" applyFill="1" applyBorder="1" applyAlignment="1">
      <alignment horizontal="left" vertical="center" wrapText="1"/>
    </xf>
    <xf numFmtId="0" fontId="13" fillId="2" borderId="7" xfId="0" applyFont="1" applyFill="1" applyBorder="1" applyAlignment="1">
      <alignment horizontal="left" vertical="center" wrapText="1"/>
    </xf>
    <xf numFmtId="0" fontId="1" fillId="0" borderId="38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center" vertical="center"/>
    </xf>
    <xf numFmtId="0" fontId="3" fillId="2" borderId="41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vertical="center" wrapText="1"/>
    </xf>
    <xf numFmtId="2" fontId="16" fillId="2" borderId="8" xfId="0" applyNumberFormat="1" applyFont="1" applyFill="1" applyBorder="1" applyAlignment="1">
      <alignment horizontal="center" wrapText="1"/>
    </xf>
    <xf numFmtId="2" fontId="16" fillId="2" borderId="18" xfId="1" applyNumberFormat="1" applyFont="1" applyFill="1" applyBorder="1" applyAlignment="1">
      <alignment horizontal="center" wrapText="1"/>
    </xf>
    <xf numFmtId="0" fontId="16" fillId="2" borderId="19" xfId="0" applyNumberFormat="1" applyFont="1" applyFill="1" applyBorder="1" applyAlignment="1">
      <alignment horizontal="center" wrapText="1"/>
    </xf>
    <xf numFmtId="0" fontId="16" fillId="2" borderId="20" xfId="0" applyNumberFormat="1" applyFont="1" applyFill="1" applyBorder="1" applyAlignment="1">
      <alignment horizontal="center" wrapText="1"/>
    </xf>
    <xf numFmtId="0" fontId="16" fillId="2" borderId="1" xfId="0" applyNumberFormat="1" applyFont="1" applyFill="1" applyBorder="1" applyAlignment="1">
      <alignment horizontal="center" wrapText="1"/>
    </xf>
    <xf numFmtId="0" fontId="16" fillId="2" borderId="2" xfId="0" applyFont="1" applyFill="1" applyBorder="1" applyAlignment="1">
      <alignment horizontal="center" wrapText="1"/>
    </xf>
    <xf numFmtId="0" fontId="16" fillId="2" borderId="1" xfId="0" applyFont="1" applyFill="1" applyBorder="1" applyAlignment="1">
      <alignment horizontal="center" vertical="center"/>
    </xf>
    <xf numFmtId="0" fontId="13" fillId="2" borderId="25" xfId="0" applyFont="1" applyFill="1" applyBorder="1" applyAlignment="1">
      <alignment vertical="center" wrapText="1"/>
    </xf>
    <xf numFmtId="2" fontId="16" fillId="2" borderId="8" xfId="0" applyNumberFormat="1" applyFont="1" applyFill="1" applyBorder="1" applyAlignment="1">
      <alignment horizontal="center" vertical="center" wrapText="1"/>
    </xf>
    <xf numFmtId="2" fontId="16" fillId="2" borderId="18" xfId="1" applyNumberFormat="1" applyFont="1" applyFill="1" applyBorder="1" applyAlignment="1">
      <alignment horizontal="center" vertical="center" wrapText="1"/>
    </xf>
    <xf numFmtId="0" fontId="16" fillId="2" borderId="20" xfId="0" applyNumberFormat="1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" fillId="2" borderId="54" xfId="0" applyFont="1" applyFill="1" applyBorder="1" applyAlignment="1">
      <alignment horizontal="left" vertical="center" wrapText="1"/>
    </xf>
    <xf numFmtId="0" fontId="3" fillId="2" borderId="55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6" fillId="0" borderId="26" xfId="0" applyNumberFormat="1" applyFont="1" applyFill="1" applyBorder="1" applyAlignment="1">
      <alignment horizontal="center" wrapText="1"/>
    </xf>
    <xf numFmtId="0" fontId="16" fillId="0" borderId="17" xfId="0" applyNumberFormat="1" applyFont="1" applyFill="1" applyBorder="1" applyAlignment="1">
      <alignment horizontal="center" wrapText="1"/>
    </xf>
    <xf numFmtId="0" fontId="6" fillId="0" borderId="9" xfId="0" applyNumberFormat="1" applyFont="1" applyFill="1" applyBorder="1" applyAlignment="1">
      <alignment horizontal="center"/>
    </xf>
    <xf numFmtId="0" fontId="0" fillId="0" borderId="0" xfId="0" applyNumberFormat="1" applyFill="1"/>
    <xf numFmtId="0" fontId="11" fillId="0" borderId="3" xfId="0" applyNumberFormat="1" applyFont="1" applyFill="1" applyBorder="1" applyAlignment="1">
      <alignment horizontal="center" vertical="center" wrapText="1"/>
    </xf>
    <xf numFmtId="0" fontId="12" fillId="0" borderId="22" xfId="0" applyNumberFormat="1" applyFont="1" applyFill="1" applyBorder="1" applyAlignment="1">
      <alignment horizontal="center" vertical="center" wrapText="1"/>
    </xf>
    <xf numFmtId="0" fontId="16" fillId="0" borderId="17" xfId="0" applyNumberFormat="1" applyFont="1" applyFill="1" applyBorder="1" applyAlignment="1">
      <alignment horizontal="center" vertical="center" wrapText="1"/>
    </xf>
    <xf numFmtId="0" fontId="16" fillId="0" borderId="26" xfId="0" applyNumberFormat="1" applyFont="1" applyFill="1" applyBorder="1" applyAlignment="1">
      <alignment horizontal="center"/>
    </xf>
    <xf numFmtId="0" fontId="13" fillId="0" borderId="20" xfId="0" applyNumberFormat="1" applyFont="1" applyFill="1" applyBorder="1" applyAlignment="1">
      <alignment horizontal="center" wrapText="1"/>
    </xf>
    <xf numFmtId="0" fontId="18" fillId="2" borderId="7" xfId="0" applyFont="1" applyFill="1" applyBorder="1" applyAlignment="1">
      <alignment horizontal="left" vertical="center" wrapText="1"/>
    </xf>
    <xf numFmtId="0" fontId="18" fillId="0" borderId="7" xfId="0" applyFont="1" applyFill="1" applyBorder="1" applyAlignment="1">
      <alignment horizontal="left" vertical="center" wrapText="1"/>
    </xf>
    <xf numFmtId="0" fontId="18" fillId="0" borderId="7" xfId="0" applyFont="1" applyFill="1" applyBorder="1" applyAlignment="1">
      <alignment horizontal="left"/>
    </xf>
    <xf numFmtId="0" fontId="18" fillId="0" borderId="7" xfId="0" applyFont="1" applyFill="1" applyBorder="1" applyAlignment="1">
      <alignment horizontal="left" wrapText="1"/>
    </xf>
    <xf numFmtId="0" fontId="18" fillId="2" borderId="56" xfId="0" applyFont="1" applyFill="1" applyBorder="1" applyAlignment="1">
      <alignment horizontal="left" vertical="center" wrapText="1"/>
    </xf>
    <xf numFmtId="0" fontId="1" fillId="0" borderId="22" xfId="0" applyFont="1" applyFill="1" applyBorder="1" applyAlignment="1">
      <alignment vertical="center"/>
    </xf>
    <xf numFmtId="0" fontId="16" fillId="0" borderId="22" xfId="0" applyNumberFormat="1" applyFont="1" applyFill="1" applyBorder="1" applyAlignment="1">
      <alignment horizontal="center"/>
    </xf>
    <xf numFmtId="2" fontId="16" fillId="0" borderId="23" xfId="0" applyNumberFormat="1" applyFont="1" applyFill="1" applyBorder="1" applyAlignment="1">
      <alignment horizontal="center" wrapText="1"/>
    </xf>
    <xf numFmtId="2" fontId="16" fillId="0" borderId="31" xfId="1" applyNumberFormat="1" applyFont="1" applyFill="1" applyBorder="1" applyAlignment="1">
      <alignment horizontal="center" wrapText="1"/>
    </xf>
    <xf numFmtId="0" fontId="16" fillId="0" borderId="38" xfId="0" applyNumberFormat="1" applyFont="1" applyFill="1" applyBorder="1" applyAlignment="1">
      <alignment horizontal="center" wrapText="1"/>
    </xf>
    <xf numFmtId="0" fontId="16" fillId="0" borderId="38" xfId="0" applyNumberFormat="1" applyFont="1" applyFill="1" applyBorder="1" applyAlignment="1">
      <alignment horizontal="center"/>
    </xf>
    <xf numFmtId="0" fontId="16" fillId="0" borderId="22" xfId="0" applyNumberFormat="1" applyFont="1" applyFill="1" applyBorder="1" applyAlignment="1">
      <alignment horizontal="center" wrapText="1"/>
    </xf>
    <xf numFmtId="0" fontId="16" fillId="0" borderId="23" xfId="0" applyNumberFormat="1" applyFont="1" applyFill="1" applyBorder="1" applyAlignment="1">
      <alignment horizontal="center"/>
    </xf>
    <xf numFmtId="0" fontId="16" fillId="0" borderId="57" xfId="0" applyFont="1" applyFill="1" applyBorder="1" applyAlignment="1">
      <alignment horizontal="center"/>
    </xf>
    <xf numFmtId="0" fontId="16" fillId="0" borderId="23" xfId="0" applyFont="1" applyBorder="1" applyAlignment="1">
      <alignment horizontal="center" vertical="center"/>
    </xf>
    <xf numFmtId="0" fontId="3" fillId="2" borderId="42" xfId="0" applyFont="1" applyFill="1" applyBorder="1" applyAlignment="1">
      <alignment horizontal="left" wrapText="1"/>
    </xf>
    <xf numFmtId="0" fontId="3" fillId="2" borderId="31" xfId="0" applyFont="1" applyFill="1" applyBorder="1" applyAlignment="1">
      <alignment horizontal="left"/>
    </xf>
    <xf numFmtId="0" fontId="3" fillId="0" borderId="58" xfId="0" applyFont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wrapText="1"/>
    </xf>
    <xf numFmtId="0" fontId="19" fillId="2" borderId="1" xfId="0" applyNumberFormat="1" applyFont="1" applyFill="1" applyBorder="1" applyAlignment="1">
      <alignment horizontal="center" wrapText="1"/>
    </xf>
    <xf numFmtId="0" fontId="18" fillId="0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1" fontId="6" fillId="3" borderId="10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left"/>
    </xf>
    <xf numFmtId="2" fontId="6" fillId="3" borderId="52" xfId="0" applyNumberFormat="1" applyFont="1" applyFill="1" applyBorder="1" applyAlignment="1">
      <alignment horizontal="center"/>
    </xf>
    <xf numFmtId="2" fontId="6" fillId="3" borderId="61" xfId="0" applyNumberFormat="1" applyFont="1" applyFill="1" applyBorder="1" applyAlignment="1">
      <alignment horizontal="center"/>
    </xf>
    <xf numFmtId="0" fontId="6" fillId="3" borderId="56" xfId="0" applyNumberFormat="1" applyFont="1" applyFill="1" applyBorder="1" applyAlignment="1">
      <alignment horizontal="center"/>
    </xf>
    <xf numFmtId="0" fontId="6" fillId="3" borderId="59" xfId="0" applyNumberFormat="1" applyFont="1" applyFill="1" applyBorder="1" applyAlignment="1">
      <alignment horizontal="center"/>
    </xf>
    <xf numFmtId="0" fontId="6" fillId="0" borderId="62" xfId="0" applyNumberFormat="1" applyFont="1" applyFill="1" applyBorder="1" applyAlignment="1">
      <alignment horizontal="center"/>
    </xf>
    <xf numFmtId="0" fontId="6" fillId="3" borderId="62" xfId="0" applyNumberFormat="1" applyFont="1" applyFill="1" applyBorder="1" applyAlignment="1">
      <alignment horizontal="center"/>
    </xf>
    <xf numFmtId="0" fontId="6" fillId="3" borderId="59" xfId="0" applyFont="1" applyFill="1" applyBorder="1" applyAlignment="1">
      <alignment horizontal="center"/>
    </xf>
    <xf numFmtId="0" fontId="6" fillId="3" borderId="14" xfId="0" applyFont="1" applyFill="1" applyBorder="1"/>
    <xf numFmtId="0" fontId="3" fillId="2" borderId="60" xfId="0" applyFont="1" applyFill="1" applyBorder="1" applyAlignment="1">
      <alignment horizontal="left" vertical="center"/>
    </xf>
    <xf numFmtId="0" fontId="3" fillId="2" borderId="61" xfId="0" applyFont="1" applyFill="1" applyBorder="1" applyAlignment="1">
      <alignment horizontal="left" vertical="center"/>
    </xf>
    <xf numFmtId="0" fontId="20" fillId="2" borderId="26" xfId="0" applyFont="1" applyFill="1" applyBorder="1" applyAlignment="1">
      <alignment horizontal="left"/>
    </xf>
    <xf numFmtId="0" fontId="20" fillId="2" borderId="7" xfId="0" applyFont="1" applyFill="1" applyBorder="1" applyAlignment="1">
      <alignment horizontal="left"/>
    </xf>
    <xf numFmtId="0" fontId="21" fillId="0" borderId="0" xfId="0" applyFont="1"/>
    <xf numFmtId="0" fontId="20" fillId="0" borderId="1" xfId="0" applyFont="1" applyBorder="1" applyAlignment="1">
      <alignment horizontal="left"/>
    </xf>
    <xf numFmtId="0" fontId="18" fillId="0" borderId="41" xfId="0" applyFont="1" applyBorder="1" applyAlignment="1">
      <alignment horizontal="center" vertical="center" wrapText="1"/>
    </xf>
    <xf numFmtId="0" fontId="6" fillId="3" borderId="27" xfId="0" applyNumberFormat="1" applyFont="1" applyFill="1" applyBorder="1" applyAlignment="1">
      <alignment horizontal="center"/>
    </xf>
    <xf numFmtId="0" fontId="23" fillId="0" borderId="0" xfId="0" applyFont="1"/>
    <xf numFmtId="0" fontId="6" fillId="3" borderId="60" xfId="0" applyNumberFormat="1" applyFont="1" applyFill="1" applyBorder="1" applyAlignment="1">
      <alignment horizontal="center"/>
    </xf>
    <xf numFmtId="0" fontId="6" fillId="3" borderId="63" xfId="0" applyNumberFormat="1" applyFont="1" applyFill="1" applyBorder="1" applyAlignment="1">
      <alignment horizontal="center"/>
    </xf>
    <xf numFmtId="0" fontId="6" fillId="3" borderId="26" xfId="0" applyFont="1" applyFill="1" applyBorder="1"/>
    <xf numFmtId="0" fontId="6" fillId="3" borderId="63" xfId="0" applyFont="1" applyFill="1" applyBorder="1" applyAlignment="1">
      <alignment horizontal="center"/>
    </xf>
    <xf numFmtId="4" fontId="6" fillId="3" borderId="63" xfId="0" applyNumberFormat="1" applyFont="1" applyFill="1" applyBorder="1" applyAlignment="1">
      <alignment horizontal="center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Fill="1" applyBorder="1" applyAlignment="1">
      <alignment vertical="center"/>
    </xf>
    <xf numFmtId="0" fontId="22" fillId="0" borderId="1" xfId="0" applyNumberFormat="1" applyFont="1" applyFill="1" applyBorder="1" applyAlignment="1">
      <alignment horizontal="center"/>
    </xf>
    <xf numFmtId="2" fontId="22" fillId="0" borderId="1" xfId="0" applyNumberFormat="1" applyFont="1" applyFill="1" applyBorder="1" applyAlignment="1">
      <alignment horizontal="center" wrapText="1"/>
    </xf>
    <xf numFmtId="2" fontId="22" fillId="0" borderId="1" xfId="1" applyNumberFormat="1" applyFont="1" applyFill="1" applyBorder="1" applyAlignment="1">
      <alignment horizontal="center" wrapText="1"/>
    </xf>
    <xf numFmtId="0" fontId="22" fillId="0" borderId="1" xfId="0" applyNumberFormat="1" applyFont="1" applyFill="1" applyBorder="1" applyAlignment="1">
      <alignment horizontal="center" wrapText="1"/>
    </xf>
    <xf numFmtId="0" fontId="22" fillId="0" borderId="1" xfId="0" applyFont="1" applyFill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22" fillId="2" borderId="1" xfId="0" applyFont="1" applyFill="1" applyBorder="1" applyAlignment="1">
      <alignment horizontal="left"/>
    </xf>
    <xf numFmtId="1" fontId="1" fillId="3" borderId="63" xfId="0" applyNumberFormat="1" applyFont="1" applyFill="1" applyBorder="1" applyAlignment="1">
      <alignment horizontal="center"/>
    </xf>
    <xf numFmtId="4" fontId="1" fillId="3" borderId="63" xfId="0" applyNumberFormat="1" applyFont="1" applyFill="1" applyBorder="1" applyAlignment="1">
      <alignment horizontal="center"/>
    </xf>
    <xf numFmtId="0" fontId="1" fillId="3" borderId="26" xfId="0" applyFont="1" applyFill="1" applyBorder="1"/>
    <xf numFmtId="0" fontId="0" fillId="3" borderId="63" xfId="0" applyFill="1" applyBorder="1"/>
    <xf numFmtId="0" fontId="24" fillId="0" borderId="41" xfId="0" applyFont="1" applyBorder="1" applyAlignment="1">
      <alignment horizontal="center" vertical="center" wrapText="1"/>
    </xf>
    <xf numFmtId="0" fontId="25" fillId="2" borderId="25" xfId="0" applyFont="1" applyFill="1" applyBorder="1" applyAlignment="1">
      <alignment vertical="center" wrapText="1"/>
    </xf>
    <xf numFmtId="0" fontId="26" fillId="0" borderId="6" xfId="0" applyNumberFormat="1" applyFont="1" applyFill="1" applyBorder="1" applyAlignment="1">
      <alignment horizontal="center" wrapText="1"/>
    </xf>
    <xf numFmtId="2" fontId="26" fillId="2" borderId="8" xfId="0" applyNumberFormat="1" applyFont="1" applyFill="1" applyBorder="1" applyAlignment="1">
      <alignment horizontal="center" wrapText="1"/>
    </xf>
    <xf numFmtId="2" fontId="26" fillId="2" borderId="18" xfId="1" applyNumberFormat="1" applyFont="1" applyFill="1" applyBorder="1" applyAlignment="1">
      <alignment horizontal="center" wrapText="1"/>
    </xf>
    <xf numFmtId="0" fontId="26" fillId="2" borderId="19" xfId="0" applyNumberFormat="1" applyFont="1" applyFill="1" applyBorder="1" applyAlignment="1">
      <alignment horizontal="center" wrapText="1"/>
    </xf>
    <xf numFmtId="0" fontId="26" fillId="2" borderId="20" xfId="0" applyNumberFormat="1" applyFont="1" applyFill="1" applyBorder="1" applyAlignment="1">
      <alignment horizontal="center" wrapText="1"/>
    </xf>
    <xf numFmtId="0" fontId="26" fillId="0" borderId="17" xfId="0" applyNumberFormat="1" applyFont="1" applyFill="1" applyBorder="1" applyAlignment="1">
      <alignment horizontal="center" wrapText="1"/>
    </xf>
    <xf numFmtId="0" fontId="26" fillId="2" borderId="1" xfId="0" applyNumberFormat="1" applyFont="1" applyFill="1" applyBorder="1" applyAlignment="1">
      <alignment horizontal="center" wrapText="1"/>
    </xf>
    <xf numFmtId="0" fontId="26" fillId="2" borderId="2" xfId="0" applyFont="1" applyFill="1" applyBorder="1" applyAlignment="1">
      <alignment horizontal="center" wrapText="1"/>
    </xf>
    <xf numFmtId="0" fontId="26" fillId="2" borderId="1" xfId="0" applyFont="1" applyFill="1" applyBorder="1" applyAlignment="1">
      <alignment horizontal="center" vertical="center"/>
    </xf>
    <xf numFmtId="0" fontId="24" fillId="2" borderId="26" xfId="0" applyFont="1" applyFill="1" applyBorder="1" applyAlignment="1">
      <alignment horizontal="left" vertical="center" wrapText="1"/>
    </xf>
    <xf numFmtId="0" fontId="24" fillId="2" borderId="7" xfId="0" applyFont="1" applyFill="1" applyBorder="1" applyAlignment="1">
      <alignment horizontal="left" vertical="center" wrapText="1"/>
    </xf>
    <xf numFmtId="0" fontId="25" fillId="2" borderId="21" xfId="0" applyFont="1" applyFill="1" applyBorder="1" applyAlignment="1">
      <alignment horizontal="left" vertical="center" wrapText="1"/>
    </xf>
    <xf numFmtId="0" fontId="20" fillId="0" borderId="26" xfId="0" applyFont="1" applyFill="1" applyBorder="1" applyAlignment="1">
      <alignment horizontal="left"/>
    </xf>
    <xf numFmtId="0" fontId="24" fillId="0" borderId="1" xfId="0" applyFont="1" applyFill="1" applyBorder="1" applyAlignment="1">
      <alignment horizontal="left" wrapText="1"/>
    </xf>
    <xf numFmtId="0" fontId="13" fillId="0" borderId="0" xfId="0" applyFont="1"/>
    <xf numFmtId="0" fontId="23" fillId="0" borderId="0" xfId="0" applyNumberFormat="1" applyFont="1" applyFill="1"/>
    <xf numFmtId="0" fontId="23" fillId="0" borderId="0" xfId="0" applyNumberFormat="1" applyFont="1"/>
    <xf numFmtId="0" fontId="22" fillId="0" borderId="0" xfId="0" applyFont="1"/>
    <xf numFmtId="0" fontId="23" fillId="0" borderId="55" xfId="0" applyFont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2" fillId="0" borderId="1" xfId="0" applyFont="1" applyBorder="1"/>
    <xf numFmtId="0" fontId="22" fillId="0" borderId="1" xfId="0" applyNumberFormat="1" applyFont="1" applyBorder="1" applyAlignment="1">
      <alignment horizontal="center"/>
    </xf>
    <xf numFmtId="0" fontId="23" fillId="0" borderId="1" xfId="0" applyNumberFormat="1" applyFont="1" applyBorder="1"/>
    <xf numFmtId="0" fontId="23" fillId="0" borderId="1" xfId="0" applyFont="1" applyBorder="1"/>
    <xf numFmtId="0" fontId="20" fillId="0" borderId="1" xfId="0" applyFont="1" applyBorder="1" applyAlignment="1">
      <alignment vertical="center"/>
    </xf>
    <xf numFmtId="0" fontId="20" fillId="0" borderId="1" xfId="0" applyFont="1" applyFill="1" applyBorder="1" applyAlignment="1">
      <alignment horizontal="left" vertical="center" wrapText="1"/>
    </xf>
    <xf numFmtId="0" fontId="20" fillId="2" borderId="26" xfId="0" applyFont="1" applyFill="1" applyBorder="1" applyAlignment="1">
      <alignment horizontal="left" vertical="center" wrapText="1"/>
    </xf>
    <xf numFmtId="0" fontId="20" fillId="0" borderId="26" xfId="0" applyFont="1" applyFill="1" applyBorder="1" applyAlignment="1">
      <alignment horizontal="left" vertical="center" wrapText="1"/>
    </xf>
    <xf numFmtId="0" fontId="20" fillId="0" borderId="26" xfId="0" applyFont="1" applyFill="1" applyBorder="1" applyAlignment="1">
      <alignment horizontal="left" wrapText="1"/>
    </xf>
    <xf numFmtId="0" fontId="1" fillId="0" borderId="30" xfId="0" applyFont="1" applyFill="1" applyBorder="1" applyAlignment="1">
      <alignment vertical="center"/>
    </xf>
    <xf numFmtId="0" fontId="1" fillId="0" borderId="20" xfId="0" applyFont="1" applyFill="1" applyBorder="1" applyAlignment="1">
      <alignment vertical="center" wrapText="1"/>
    </xf>
    <xf numFmtId="0" fontId="1" fillId="0" borderId="54" xfId="0" applyFont="1" applyFill="1" applyBorder="1" applyAlignment="1">
      <alignment vertical="center"/>
    </xf>
    <xf numFmtId="0" fontId="13" fillId="2" borderId="54" xfId="0" applyFont="1" applyFill="1" applyBorder="1" applyAlignment="1">
      <alignment vertical="center" wrapText="1"/>
    </xf>
    <xf numFmtId="0" fontId="1" fillId="0" borderId="20" xfId="0" applyFont="1" applyFill="1" applyBorder="1" applyAlignment="1">
      <alignment horizontal="left" vertical="center" wrapText="1"/>
    </xf>
    <xf numFmtId="0" fontId="1" fillId="0" borderId="19" xfId="0" applyFont="1" applyFill="1" applyBorder="1" applyAlignment="1">
      <alignment vertical="center"/>
    </xf>
    <xf numFmtId="0" fontId="1" fillId="0" borderId="20" xfId="0" applyFont="1" applyFill="1" applyBorder="1" applyAlignment="1">
      <alignment horizontal="left" vertical="center"/>
    </xf>
    <xf numFmtId="0" fontId="24" fillId="0" borderId="41" xfId="0" applyFont="1" applyFill="1" applyBorder="1" applyAlignment="1">
      <alignment horizontal="center" vertical="center" wrapText="1"/>
    </xf>
    <xf numFmtId="0" fontId="25" fillId="2" borderId="25" xfId="0" applyFont="1" applyFill="1" applyBorder="1" applyAlignment="1">
      <alignment vertical="center"/>
    </xf>
    <xf numFmtId="0" fontId="26" fillId="0" borderId="6" xfId="0" applyNumberFormat="1" applyFont="1" applyFill="1" applyBorder="1" applyAlignment="1">
      <alignment horizontal="center" vertical="center"/>
    </xf>
    <xf numFmtId="2" fontId="26" fillId="0" borderId="8" xfId="0" applyNumberFormat="1" applyFont="1" applyFill="1" applyBorder="1" applyAlignment="1">
      <alignment horizontal="center" vertical="center" wrapText="1"/>
    </xf>
    <xf numFmtId="2" fontId="26" fillId="0" borderId="18" xfId="1" applyNumberFormat="1" applyFont="1" applyFill="1" applyBorder="1" applyAlignment="1">
      <alignment horizontal="center" vertical="center" wrapText="1"/>
    </xf>
    <xf numFmtId="0" fontId="26" fillId="0" borderId="19" xfId="0" applyNumberFormat="1" applyFont="1" applyFill="1" applyBorder="1" applyAlignment="1">
      <alignment horizontal="center" wrapText="1"/>
    </xf>
    <xf numFmtId="0" fontId="26" fillId="0" borderId="20" xfId="0" applyNumberFormat="1" applyFont="1" applyFill="1" applyBorder="1" applyAlignment="1">
      <alignment horizontal="center" vertical="center"/>
    </xf>
    <xf numFmtId="0" fontId="26" fillId="0" borderId="17" xfId="0" applyNumberFormat="1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left"/>
    </xf>
    <xf numFmtId="0" fontId="0" fillId="0" borderId="0" xfId="0" applyFont="1" applyFill="1"/>
    <xf numFmtId="0" fontId="3" fillId="5" borderId="7" xfId="0" applyFont="1" applyFill="1" applyBorder="1" applyAlignment="1">
      <alignment horizontal="left" vertical="center" wrapText="1"/>
    </xf>
    <xf numFmtId="0" fontId="27" fillId="2" borderId="25" xfId="0" applyFont="1" applyFill="1" applyBorder="1" applyAlignment="1">
      <alignment vertical="center" wrapText="1"/>
    </xf>
    <xf numFmtId="0" fontId="28" fillId="0" borderId="0" xfId="0" applyFont="1" applyFill="1" applyAlignment="1">
      <alignment wrapText="1"/>
    </xf>
    <xf numFmtId="0" fontId="6" fillId="0" borderId="21" xfId="0" applyFont="1" applyFill="1" applyBorder="1" applyAlignment="1">
      <alignment vertical="center" wrapText="1"/>
    </xf>
    <xf numFmtId="0" fontId="29" fillId="0" borderId="1" xfId="0" applyNumberFormat="1" applyFont="1" applyBorder="1" applyAlignment="1">
      <alignment horizontal="center" wrapText="1"/>
    </xf>
    <xf numFmtId="0" fontId="29" fillId="0" borderId="1" xfId="0" applyNumberFormat="1" applyFont="1" applyFill="1" applyBorder="1" applyAlignment="1">
      <alignment horizontal="center" vertical="center"/>
    </xf>
    <xf numFmtId="0" fontId="29" fillId="0" borderId="20" xfId="0" applyNumberFormat="1" applyFont="1" applyFill="1" applyBorder="1" applyAlignment="1">
      <alignment horizontal="center" wrapText="1"/>
    </xf>
    <xf numFmtId="0" fontId="29" fillId="0" borderId="1" xfId="0" applyNumberFormat="1" applyFont="1" applyFill="1" applyBorder="1" applyAlignment="1">
      <alignment horizontal="center" wrapText="1"/>
    </xf>
    <xf numFmtId="0" fontId="13" fillId="3" borderId="12" xfId="0" applyFont="1" applyFill="1" applyBorder="1" applyAlignment="1">
      <alignment horizontal="center"/>
    </xf>
    <xf numFmtId="0" fontId="13" fillId="3" borderId="33" xfId="0" applyFont="1" applyFill="1" applyBorder="1" applyAlignment="1">
      <alignment horizontal="center"/>
    </xf>
    <xf numFmtId="0" fontId="6" fillId="3" borderId="59" xfId="0" applyFont="1" applyFill="1" applyBorder="1" applyAlignment="1">
      <alignment horizontal="center"/>
    </xf>
    <xf numFmtId="0" fontId="6" fillId="3" borderId="56" xfId="0" applyFont="1" applyFill="1" applyBorder="1" applyAlignment="1">
      <alignment horizontal="center"/>
    </xf>
    <xf numFmtId="0" fontId="4" fillId="0" borderId="4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5" xfId="0" applyFont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1" fillId="0" borderId="13" xfId="0" applyFont="1" applyBorder="1" applyAlignment="1">
      <alignment horizontal="left"/>
    </xf>
    <xf numFmtId="0" fontId="1" fillId="0" borderId="14" xfId="0" applyFont="1" applyBorder="1" applyAlignment="1">
      <alignment horizontal="left"/>
    </xf>
    <xf numFmtId="0" fontId="13" fillId="0" borderId="35" xfId="0" applyFont="1" applyBorder="1" applyAlignment="1">
      <alignment horizontal="left" wrapText="1"/>
    </xf>
    <xf numFmtId="0" fontId="13" fillId="0" borderId="34" xfId="0" applyFont="1" applyBorder="1" applyAlignment="1">
      <alignment horizontal="left" wrapText="1"/>
    </xf>
    <xf numFmtId="0" fontId="13" fillId="0" borderId="36" xfId="0" applyFont="1" applyBorder="1" applyAlignment="1">
      <alignment horizontal="left" wrapText="1"/>
    </xf>
    <xf numFmtId="0" fontId="3" fillId="0" borderId="47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13" fillId="3" borderId="48" xfId="0" applyFont="1" applyFill="1" applyBorder="1" applyAlignment="1">
      <alignment horizontal="center" vertical="center" wrapText="1"/>
    </xf>
    <xf numFmtId="0" fontId="13" fillId="3" borderId="25" xfId="0" applyFont="1" applyFill="1" applyBorder="1" applyAlignment="1">
      <alignment horizontal="center" vertical="center" wrapText="1"/>
    </xf>
    <xf numFmtId="0" fontId="13" fillId="3" borderId="30" xfId="0" applyFont="1" applyFill="1" applyBorder="1" applyAlignment="1">
      <alignment horizontal="center" vertical="center" wrapText="1"/>
    </xf>
    <xf numFmtId="0" fontId="3" fillId="3" borderId="47" xfId="0" applyNumberFormat="1" applyFont="1" applyFill="1" applyBorder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21" xfId="0" applyNumberFormat="1" applyFont="1" applyFill="1" applyBorder="1" applyAlignment="1">
      <alignment horizontal="center" vertical="center" wrapText="1"/>
    </xf>
    <xf numFmtId="0" fontId="8" fillId="3" borderId="49" xfId="0" applyFont="1" applyFill="1" applyBorder="1" applyAlignment="1">
      <alignment horizontal="center" vertical="center" wrapText="1"/>
    </xf>
    <xf numFmtId="0" fontId="8" fillId="3" borderId="40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/>
    </xf>
    <xf numFmtId="0" fontId="3" fillId="2" borderId="51" xfId="0" applyNumberFormat="1" applyFont="1" applyFill="1" applyBorder="1" applyAlignment="1">
      <alignment horizontal="center" vertical="center"/>
    </xf>
    <xf numFmtId="0" fontId="3" fillId="2" borderId="26" xfId="0" applyNumberFormat="1" applyFont="1" applyFill="1" applyBorder="1" applyAlignment="1">
      <alignment horizontal="center" vertical="center"/>
    </xf>
    <xf numFmtId="0" fontId="3" fillId="0" borderId="13" xfId="0" applyNumberFormat="1" applyFont="1" applyFill="1" applyBorder="1" applyAlignment="1">
      <alignment horizontal="center" vertical="center" wrapText="1"/>
    </xf>
    <xf numFmtId="0" fontId="3" fillId="0" borderId="28" xfId="0" applyNumberFormat="1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/>
    </xf>
    <xf numFmtId="0" fontId="6" fillId="3" borderId="33" xfId="0" applyFont="1" applyFill="1" applyBorder="1" applyAlignment="1">
      <alignment horizontal="center"/>
    </xf>
    <xf numFmtId="0" fontId="4" fillId="3" borderId="22" xfId="0" applyFont="1" applyFill="1" applyBorder="1" applyAlignment="1">
      <alignment horizontal="center"/>
    </xf>
    <xf numFmtId="0" fontId="4" fillId="3" borderId="23" xfId="0" applyFont="1" applyFill="1" applyBorder="1" applyAlignment="1">
      <alignment horizontal="center"/>
    </xf>
    <xf numFmtId="0" fontId="4" fillId="3" borderId="31" xfId="0" applyFont="1" applyFill="1" applyBorder="1" applyAlignment="1">
      <alignment horizontal="center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37" xfId="0" applyFont="1" applyBorder="1" applyAlignment="1">
      <alignment horizontal="left"/>
    </xf>
    <xf numFmtId="0" fontId="1" fillId="0" borderId="4" xfId="0" applyFont="1" applyFill="1" applyBorder="1" applyAlignment="1">
      <alignment horizontal="left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13" xfId="0" applyNumberFormat="1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3" fillId="3" borderId="3" xfId="0" applyNumberFormat="1" applyFont="1" applyFill="1" applyBorder="1" applyAlignment="1">
      <alignment horizontal="center" vertical="center" wrapText="1"/>
    </xf>
    <xf numFmtId="0" fontId="3" fillId="3" borderId="4" xfId="0" applyNumberFormat="1" applyFont="1" applyFill="1" applyBorder="1" applyAlignment="1">
      <alignment horizontal="center" vertical="center" wrapText="1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7" xfId="0" applyNumberFormat="1" applyFont="1" applyFill="1" applyBorder="1" applyAlignment="1">
      <alignment horizontal="center" vertical="center" wrapText="1"/>
    </xf>
    <xf numFmtId="0" fontId="3" fillId="3" borderId="15" xfId="0" applyNumberFormat="1" applyFont="1" applyFill="1" applyBorder="1" applyAlignment="1">
      <alignment horizontal="center" vertical="center" wrapText="1"/>
    </xf>
    <xf numFmtId="0" fontId="7" fillId="3" borderId="14" xfId="0" applyNumberFormat="1" applyFont="1" applyFill="1" applyBorder="1" applyAlignment="1">
      <alignment horizontal="center" vertical="center" wrapText="1"/>
    </xf>
    <xf numFmtId="0" fontId="7" fillId="3" borderId="29" xfId="0" applyNumberFormat="1" applyFont="1" applyFill="1" applyBorder="1" applyAlignment="1">
      <alignment horizontal="center" vertical="center" wrapText="1"/>
    </xf>
    <xf numFmtId="0" fontId="11" fillId="4" borderId="52" xfId="0" applyNumberFormat="1" applyFont="1" applyFill="1" applyBorder="1" applyAlignment="1">
      <alignment horizontal="center" vertical="center" wrapText="1"/>
    </xf>
    <xf numFmtId="0" fontId="11" fillId="4" borderId="53" xfId="0" applyNumberFormat="1" applyFont="1" applyFill="1" applyBorder="1" applyAlignment="1">
      <alignment horizontal="center" vertical="center" wrapText="1"/>
    </xf>
    <xf numFmtId="0" fontId="11" fillId="4" borderId="47" xfId="0" applyFont="1" applyFill="1" applyBorder="1" applyAlignment="1">
      <alignment horizontal="center" vertical="center" wrapText="1"/>
    </xf>
    <xf numFmtId="0" fontId="11" fillId="4" borderId="38" xfId="0" applyFont="1" applyFill="1" applyBorder="1" applyAlignment="1">
      <alignment horizontal="center" vertical="center" wrapText="1"/>
    </xf>
    <xf numFmtId="0" fontId="14" fillId="4" borderId="34" xfId="0" applyFont="1" applyFill="1" applyBorder="1" applyAlignment="1">
      <alignment horizontal="center" vertical="center" wrapText="1"/>
    </xf>
    <xf numFmtId="0" fontId="14" fillId="4" borderId="24" xfId="0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22" xfId="0" applyNumberFormat="1" applyFont="1" applyFill="1" applyBorder="1" applyAlignment="1">
      <alignment horizontal="center" vertical="center" wrapText="1"/>
    </xf>
    <xf numFmtId="0" fontId="11" fillId="4" borderId="47" xfId="0" applyNumberFormat="1" applyFont="1" applyFill="1" applyBorder="1" applyAlignment="1">
      <alignment horizontal="center" vertical="center" wrapText="1"/>
    </xf>
    <xf numFmtId="0" fontId="11" fillId="4" borderId="38" xfId="0" applyNumberFormat="1" applyFont="1" applyFill="1" applyBorder="1" applyAlignment="1">
      <alignment horizontal="center" vertical="center" wrapText="1"/>
    </xf>
    <xf numFmtId="0" fontId="11" fillId="4" borderId="4" xfId="0" applyNumberFormat="1" applyFont="1" applyFill="1" applyBorder="1" applyAlignment="1">
      <alignment horizontal="center" vertical="center" wrapText="1"/>
    </xf>
    <xf numFmtId="0" fontId="11" fillId="4" borderId="23" xfId="0" applyNumberFormat="1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left" vertical="center" wrapText="1"/>
    </xf>
    <xf numFmtId="0" fontId="12" fillId="4" borderId="15" xfId="0" applyFont="1" applyFill="1" applyBorder="1" applyAlignment="1">
      <alignment horizontal="left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11" fillId="4" borderId="31" xfId="0" applyFont="1" applyFill="1" applyBorder="1" applyAlignment="1">
      <alignment horizontal="center" vertical="center" wrapText="1"/>
    </xf>
    <xf numFmtId="0" fontId="11" fillId="4" borderId="49" xfId="0" applyFont="1" applyFill="1" applyBorder="1" applyAlignment="1">
      <alignment horizontal="center" vertical="center" wrapText="1"/>
    </xf>
    <xf numFmtId="0" fontId="11" fillId="4" borderId="50" xfId="0" applyFont="1" applyFill="1" applyBorder="1" applyAlignment="1">
      <alignment horizontal="center" vertical="center" wrapText="1"/>
    </xf>
    <xf numFmtId="0" fontId="12" fillId="4" borderId="46" xfId="0" applyFont="1" applyFill="1" applyBorder="1" applyAlignment="1">
      <alignment horizontal="left" vertical="center" wrapText="1"/>
    </xf>
    <xf numFmtId="0" fontId="12" fillId="4" borderId="39" xfId="0" applyFont="1" applyFill="1" applyBorder="1" applyAlignment="1">
      <alignment horizontal="left" vertical="center" wrapText="1"/>
    </xf>
    <xf numFmtId="0" fontId="18" fillId="0" borderId="35" xfId="0" applyFont="1" applyBorder="1" applyAlignment="1">
      <alignment horizontal="left" wrapText="1"/>
    </xf>
    <xf numFmtId="0" fontId="18" fillId="0" borderId="34" xfId="0" applyFont="1" applyBorder="1" applyAlignment="1">
      <alignment horizontal="left" wrapText="1"/>
    </xf>
    <xf numFmtId="0" fontId="18" fillId="0" borderId="36" xfId="0" applyFont="1" applyBorder="1" applyAlignment="1">
      <alignment horizontal="left" wrapText="1"/>
    </xf>
    <xf numFmtId="0" fontId="3" fillId="3" borderId="13" xfId="0" applyNumberFormat="1" applyFont="1" applyFill="1" applyBorder="1" applyAlignment="1">
      <alignment horizontal="center" vertical="center" wrapText="1"/>
    </xf>
    <xf numFmtId="0" fontId="3" fillId="3" borderId="28" xfId="0" applyNumberFormat="1" applyFont="1" applyFill="1" applyBorder="1" applyAlignment="1">
      <alignment horizontal="center" vertical="center" wrapText="1"/>
    </xf>
    <xf numFmtId="0" fontId="7" fillId="2" borderId="6" xfId="0" applyNumberFormat="1" applyFont="1" applyFill="1" applyBorder="1" applyAlignment="1">
      <alignment horizontal="center" vertical="center" wrapText="1"/>
    </xf>
    <xf numFmtId="0" fontId="7" fillId="2" borderId="13" xfId="0" applyNumberFormat="1" applyFont="1" applyFill="1" applyBorder="1" applyAlignment="1">
      <alignment horizontal="center" vertical="center" wrapText="1"/>
    </xf>
    <xf numFmtId="0" fontId="12" fillId="4" borderId="42" xfId="0" applyFont="1" applyFill="1" applyBorder="1" applyAlignment="1">
      <alignment horizontal="left" vertical="center" wrapText="1"/>
    </xf>
    <xf numFmtId="0" fontId="12" fillId="4" borderId="31" xfId="0" applyFont="1" applyFill="1" applyBorder="1" applyAlignment="1">
      <alignment horizontal="left" vertical="center" wrapText="1"/>
    </xf>
    <xf numFmtId="0" fontId="11" fillId="4" borderId="3" xfId="0" applyNumberFormat="1" applyFont="1" applyFill="1" applyBorder="1" applyAlignment="1">
      <alignment horizontal="center" vertical="center" wrapText="1"/>
    </xf>
    <xf numFmtId="0" fontId="11" fillId="4" borderId="22" xfId="0" applyNumberFormat="1" applyFont="1" applyFill="1" applyBorder="1" applyAlignment="1">
      <alignment horizontal="center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Medium9"/>
  <colors>
    <mruColors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9"/>
  <sheetViews>
    <sheetView topLeftCell="A22" zoomScaleNormal="100" workbookViewId="0">
      <selection activeCell="J41" sqref="J41"/>
    </sheetView>
  </sheetViews>
  <sheetFormatPr defaultColWidth="9.140625" defaultRowHeight="15" x14ac:dyDescent="0.25"/>
  <cols>
    <col min="1" max="1" width="4.5703125" customWidth="1"/>
    <col min="2" max="2" width="36.140625" style="21" customWidth="1"/>
    <col min="3" max="3" width="10.7109375" style="102" customWidth="1"/>
    <col min="4" max="7" width="10.7109375" style="8" customWidth="1"/>
    <col min="8" max="8" width="10.7109375" style="102" customWidth="1"/>
    <col min="9" max="16" width="10.7109375" style="8" customWidth="1"/>
    <col min="17" max="17" width="10.7109375" customWidth="1"/>
    <col min="18" max="18" width="21.28515625" style="34" customWidth="1"/>
    <col min="19" max="19" width="22.28515625" style="29" hidden="1" customWidth="1"/>
    <col min="20" max="20" width="24.85546875" style="29" hidden="1" customWidth="1"/>
    <col min="21" max="21" width="11" customWidth="1"/>
  </cols>
  <sheetData>
    <row r="1" spans="1:20" ht="30" customHeight="1" thickTop="1" thickBot="1" x14ac:dyDescent="0.35">
      <c r="A1" s="231" t="s">
        <v>0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3"/>
    </row>
    <row r="2" spans="1:20" ht="30.75" customHeight="1" x14ac:dyDescent="0.3">
      <c r="A2" s="234" t="s">
        <v>32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6"/>
    </row>
    <row r="3" spans="1:20" ht="30" customHeight="1" thickBot="1" x14ac:dyDescent="0.35">
      <c r="A3" s="267" t="s">
        <v>27</v>
      </c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269"/>
    </row>
    <row r="4" spans="1:20" ht="30.75" customHeight="1" x14ac:dyDescent="0.25">
      <c r="A4" s="270" t="s">
        <v>28</v>
      </c>
      <c r="B4" s="271"/>
      <c r="C4" s="271"/>
      <c r="D4" s="271"/>
      <c r="E4" s="271"/>
      <c r="F4" s="271"/>
      <c r="G4" s="271"/>
      <c r="H4" s="271"/>
      <c r="I4" s="271"/>
      <c r="J4" s="271"/>
      <c r="K4" s="271"/>
      <c r="L4" s="278" t="s">
        <v>143</v>
      </c>
      <c r="M4" s="278"/>
      <c r="N4" s="278"/>
      <c r="O4" s="278"/>
      <c r="P4" s="278"/>
      <c r="Q4" s="278"/>
      <c r="R4" s="239" t="s">
        <v>165</v>
      </c>
      <c r="S4" s="240"/>
      <c r="T4" s="241"/>
    </row>
    <row r="5" spans="1:20" ht="30" customHeight="1" thickBot="1" x14ac:dyDescent="0.3">
      <c r="A5" s="237" t="s">
        <v>38</v>
      </c>
      <c r="B5" s="238"/>
      <c r="C5" s="238"/>
      <c r="D5" s="238"/>
      <c r="E5" s="238"/>
      <c r="F5" s="238"/>
      <c r="G5" s="238"/>
      <c r="H5" s="238"/>
      <c r="I5" s="238"/>
      <c r="J5" s="238"/>
      <c r="K5" s="238"/>
      <c r="L5" s="238" t="s">
        <v>29</v>
      </c>
      <c r="M5" s="238"/>
      <c r="N5" s="238"/>
      <c r="O5" s="238"/>
      <c r="P5" s="238"/>
      <c r="Q5" s="238"/>
      <c r="R5" s="275" t="s">
        <v>37</v>
      </c>
      <c r="S5" s="276"/>
      <c r="T5" s="277"/>
    </row>
    <row r="6" spans="1:20" ht="15.75" customHeight="1" x14ac:dyDescent="0.25">
      <c r="A6" s="242" t="s">
        <v>14</v>
      </c>
      <c r="B6" s="245" t="s">
        <v>12</v>
      </c>
      <c r="C6" s="284" t="s">
        <v>4</v>
      </c>
      <c r="D6" s="285"/>
      <c r="E6" s="286"/>
      <c r="F6" s="248" t="s">
        <v>19</v>
      </c>
      <c r="G6" s="248" t="s">
        <v>15</v>
      </c>
      <c r="H6" s="281" t="s">
        <v>18</v>
      </c>
      <c r="I6" s="282"/>
      <c r="J6" s="282"/>
      <c r="K6" s="282"/>
      <c r="L6" s="282"/>
      <c r="M6" s="282"/>
      <c r="N6" s="282"/>
      <c r="O6" s="282"/>
      <c r="P6" s="282"/>
      <c r="Q6" s="283"/>
      <c r="R6" s="251" t="s">
        <v>5</v>
      </c>
      <c r="S6" s="254" t="s">
        <v>62</v>
      </c>
      <c r="T6" s="257" t="s">
        <v>6</v>
      </c>
    </row>
    <row r="7" spans="1:20" ht="36" customHeight="1" x14ac:dyDescent="0.25">
      <c r="A7" s="243"/>
      <c r="B7" s="246"/>
      <c r="C7" s="263" t="s">
        <v>4</v>
      </c>
      <c r="D7" s="289" t="s">
        <v>23</v>
      </c>
      <c r="E7" s="287" t="s">
        <v>20</v>
      </c>
      <c r="F7" s="249"/>
      <c r="G7" s="249"/>
      <c r="H7" s="279" t="s">
        <v>17</v>
      </c>
      <c r="I7" s="272" t="s">
        <v>1</v>
      </c>
      <c r="J7" s="272"/>
      <c r="K7" s="272"/>
      <c r="L7" s="260" t="s">
        <v>2</v>
      </c>
      <c r="M7" s="261"/>
      <c r="N7" s="262"/>
      <c r="O7" s="273" t="s">
        <v>3</v>
      </c>
      <c r="P7" s="273"/>
      <c r="Q7" s="274"/>
      <c r="R7" s="252"/>
      <c r="S7" s="255"/>
      <c r="T7" s="258"/>
    </row>
    <row r="8" spans="1:20" s="1" customFormat="1" ht="42" customHeight="1" thickBot="1" x14ac:dyDescent="0.3">
      <c r="A8" s="244"/>
      <c r="B8" s="247"/>
      <c r="C8" s="264"/>
      <c r="D8" s="290"/>
      <c r="E8" s="288"/>
      <c r="F8" s="250"/>
      <c r="G8" s="250"/>
      <c r="H8" s="280"/>
      <c r="I8" s="6" t="s">
        <v>9</v>
      </c>
      <c r="J8" s="6" t="s">
        <v>22</v>
      </c>
      <c r="K8" s="7" t="s">
        <v>7</v>
      </c>
      <c r="L8" s="6" t="s">
        <v>10</v>
      </c>
      <c r="M8" s="6" t="s">
        <v>22</v>
      </c>
      <c r="N8" s="6" t="s">
        <v>7</v>
      </c>
      <c r="O8" s="6" t="s">
        <v>11</v>
      </c>
      <c r="P8" s="7" t="s">
        <v>16</v>
      </c>
      <c r="Q8" s="2" t="s">
        <v>8</v>
      </c>
      <c r="R8" s="253"/>
      <c r="S8" s="256"/>
      <c r="T8" s="259"/>
    </row>
    <row r="9" spans="1:20" s="3" customFormat="1" ht="15" customHeight="1" x14ac:dyDescent="0.25">
      <c r="A9" s="293">
        <v>1</v>
      </c>
      <c r="B9" s="295">
        <v>2</v>
      </c>
      <c r="C9" s="297">
        <v>3</v>
      </c>
      <c r="D9" s="12">
        <v>4</v>
      </c>
      <c r="E9" s="13">
        <v>5</v>
      </c>
      <c r="F9" s="14">
        <v>6</v>
      </c>
      <c r="G9" s="299">
        <v>7</v>
      </c>
      <c r="H9" s="103">
        <v>8</v>
      </c>
      <c r="I9" s="301">
        <v>9</v>
      </c>
      <c r="J9" s="291">
        <v>10</v>
      </c>
      <c r="K9" s="301">
        <v>11</v>
      </c>
      <c r="L9" s="301">
        <v>12</v>
      </c>
      <c r="M9" s="291">
        <v>13</v>
      </c>
      <c r="N9" s="301">
        <v>14</v>
      </c>
      <c r="O9" s="301">
        <v>15</v>
      </c>
      <c r="P9" s="301">
        <v>16</v>
      </c>
      <c r="Q9" s="305">
        <v>17</v>
      </c>
      <c r="R9" s="307">
        <v>18</v>
      </c>
      <c r="S9" s="309">
        <v>19</v>
      </c>
      <c r="T9" s="303">
        <v>20</v>
      </c>
    </row>
    <row r="10" spans="1:20" s="1" customFormat="1" ht="43.5" customHeight="1" thickBot="1" x14ac:dyDescent="0.3">
      <c r="A10" s="294"/>
      <c r="B10" s="296"/>
      <c r="C10" s="298"/>
      <c r="D10" s="15" t="s">
        <v>24</v>
      </c>
      <c r="E10" s="16" t="s">
        <v>26</v>
      </c>
      <c r="F10" s="17" t="s">
        <v>21</v>
      </c>
      <c r="G10" s="300"/>
      <c r="H10" s="104" t="s">
        <v>25</v>
      </c>
      <c r="I10" s="302"/>
      <c r="J10" s="292"/>
      <c r="K10" s="302"/>
      <c r="L10" s="302"/>
      <c r="M10" s="292"/>
      <c r="N10" s="302"/>
      <c r="O10" s="302"/>
      <c r="P10" s="302"/>
      <c r="Q10" s="306"/>
      <c r="R10" s="308"/>
      <c r="S10" s="310"/>
      <c r="T10" s="304"/>
    </row>
    <row r="11" spans="1:20" s="1" customFormat="1" ht="19.899999999999999" customHeight="1" x14ac:dyDescent="0.25">
      <c r="A11" s="19">
        <v>1</v>
      </c>
      <c r="B11" s="20" t="s">
        <v>33</v>
      </c>
      <c r="C11" s="43">
        <v>0</v>
      </c>
      <c r="D11" s="22">
        <f t="shared" ref="D11:D23" si="0">(J11+K11+M11+N11)*C11/F11</f>
        <v>0</v>
      </c>
      <c r="E11" s="23">
        <f t="shared" ref="E11:E23" si="1">(I11-K11+L11-N11+O11)*C11/F11</f>
        <v>0</v>
      </c>
      <c r="F11" s="24">
        <f t="shared" ref="F11:F23" si="2">G11+H11</f>
        <v>5</v>
      </c>
      <c r="G11" s="25">
        <v>0</v>
      </c>
      <c r="H11" s="100">
        <f t="shared" ref="H11:H23" si="3">I11+L11+O11</f>
        <v>5</v>
      </c>
      <c r="I11" s="26">
        <v>5</v>
      </c>
      <c r="J11" s="26"/>
      <c r="K11" s="26">
        <v>5</v>
      </c>
      <c r="L11" s="26"/>
      <c r="M11" s="26"/>
      <c r="N11" s="26"/>
      <c r="O11" s="26"/>
      <c r="P11" s="26"/>
      <c r="Q11" s="33"/>
      <c r="R11" s="40" t="s">
        <v>35</v>
      </c>
      <c r="S11" s="194" t="s">
        <v>51</v>
      </c>
      <c r="T11" s="112" t="s">
        <v>110</v>
      </c>
    </row>
    <row r="12" spans="1:20" s="1" customFormat="1" ht="21.6" customHeight="1" x14ac:dyDescent="0.25">
      <c r="A12" s="19">
        <v>2</v>
      </c>
      <c r="B12" s="39" t="s">
        <v>34</v>
      </c>
      <c r="C12" s="43">
        <v>0</v>
      </c>
      <c r="D12" s="22">
        <f t="shared" si="0"/>
        <v>0</v>
      </c>
      <c r="E12" s="23">
        <f t="shared" si="1"/>
        <v>0</v>
      </c>
      <c r="F12" s="24">
        <f t="shared" si="2"/>
        <v>2</v>
      </c>
      <c r="G12" s="25">
        <v>0</v>
      </c>
      <c r="H12" s="100">
        <f t="shared" si="3"/>
        <v>2</v>
      </c>
      <c r="I12" s="26">
        <v>2</v>
      </c>
      <c r="J12" s="26"/>
      <c r="K12" s="26"/>
      <c r="L12" s="26"/>
      <c r="M12" s="26"/>
      <c r="N12" s="26"/>
      <c r="O12" s="26"/>
      <c r="P12" s="26"/>
      <c r="Q12" s="33"/>
      <c r="R12" s="40" t="s">
        <v>35</v>
      </c>
      <c r="S12" s="195" t="s">
        <v>52</v>
      </c>
      <c r="T12" s="109" t="s">
        <v>168</v>
      </c>
    </row>
    <row r="13" spans="1:20" s="1" customFormat="1" ht="21.6" customHeight="1" x14ac:dyDescent="0.25">
      <c r="A13" s="19">
        <v>3</v>
      </c>
      <c r="B13" s="39" t="s">
        <v>39</v>
      </c>
      <c r="C13" s="43">
        <v>0</v>
      </c>
      <c r="D13" s="22">
        <f t="shared" si="0"/>
        <v>0</v>
      </c>
      <c r="E13" s="23">
        <f t="shared" si="1"/>
        <v>0</v>
      </c>
      <c r="F13" s="24">
        <f t="shared" si="2"/>
        <v>15</v>
      </c>
      <c r="G13" s="25">
        <v>0</v>
      </c>
      <c r="H13" s="100">
        <f t="shared" si="3"/>
        <v>15</v>
      </c>
      <c r="I13" s="26"/>
      <c r="J13" s="26"/>
      <c r="K13" s="26"/>
      <c r="L13" s="26">
        <v>15</v>
      </c>
      <c r="M13" s="26"/>
      <c r="N13" s="26"/>
      <c r="O13" s="26"/>
      <c r="P13" s="26"/>
      <c r="Q13" s="33"/>
      <c r="R13" s="40" t="s">
        <v>35</v>
      </c>
      <c r="S13" s="196" t="s">
        <v>53</v>
      </c>
      <c r="T13" s="108" t="s">
        <v>118</v>
      </c>
    </row>
    <row r="14" spans="1:20" s="1" customFormat="1" ht="19.899999999999999" customHeight="1" x14ac:dyDescent="0.25">
      <c r="A14" s="167">
        <v>4</v>
      </c>
      <c r="B14" s="168" t="s">
        <v>114</v>
      </c>
      <c r="C14" s="169">
        <v>2</v>
      </c>
      <c r="D14" s="170">
        <f t="shared" si="0"/>
        <v>0</v>
      </c>
      <c r="E14" s="171">
        <f t="shared" si="1"/>
        <v>1.28</v>
      </c>
      <c r="F14" s="172">
        <f t="shared" si="2"/>
        <v>50</v>
      </c>
      <c r="G14" s="173">
        <v>18</v>
      </c>
      <c r="H14" s="174">
        <f t="shared" si="3"/>
        <v>32</v>
      </c>
      <c r="I14" s="175">
        <v>8</v>
      </c>
      <c r="J14" s="175"/>
      <c r="K14" s="175"/>
      <c r="L14" s="175">
        <v>8</v>
      </c>
      <c r="M14" s="175"/>
      <c r="N14" s="175"/>
      <c r="O14" s="175">
        <v>16</v>
      </c>
      <c r="P14" s="175"/>
      <c r="Q14" s="176" t="s">
        <v>30</v>
      </c>
      <c r="R14" s="177" t="s">
        <v>35</v>
      </c>
      <c r="S14" s="196" t="s">
        <v>53</v>
      </c>
      <c r="T14" s="179" t="s">
        <v>119</v>
      </c>
    </row>
    <row r="15" spans="1:20" s="1" customFormat="1" ht="19.899999999999999" customHeight="1" x14ac:dyDescent="0.25">
      <c r="A15" s="80">
        <v>5</v>
      </c>
      <c r="B15" s="81" t="s">
        <v>70</v>
      </c>
      <c r="C15" s="43">
        <v>2</v>
      </c>
      <c r="D15" s="82">
        <f t="shared" si="0"/>
        <v>0</v>
      </c>
      <c r="E15" s="83">
        <f t="shared" si="1"/>
        <v>1</v>
      </c>
      <c r="F15" s="84">
        <f t="shared" si="2"/>
        <v>60</v>
      </c>
      <c r="G15" s="85">
        <v>30</v>
      </c>
      <c r="H15" s="100">
        <f t="shared" si="3"/>
        <v>30</v>
      </c>
      <c r="I15" s="86">
        <v>15</v>
      </c>
      <c r="J15" s="86"/>
      <c r="K15" s="86"/>
      <c r="L15" s="86"/>
      <c r="M15" s="86"/>
      <c r="N15" s="86"/>
      <c r="O15" s="86">
        <v>15</v>
      </c>
      <c r="P15" s="86"/>
      <c r="Q15" s="87" t="s">
        <v>30</v>
      </c>
      <c r="R15" s="88" t="s">
        <v>36</v>
      </c>
      <c r="S15" s="196" t="s">
        <v>104</v>
      </c>
      <c r="T15" s="108" t="s">
        <v>105</v>
      </c>
    </row>
    <row r="16" spans="1:20" s="1" customFormat="1" ht="22.15" customHeight="1" x14ac:dyDescent="0.25">
      <c r="A16" s="19">
        <v>6</v>
      </c>
      <c r="B16" s="39" t="s">
        <v>40</v>
      </c>
      <c r="C16" s="43">
        <v>2</v>
      </c>
      <c r="D16" s="22">
        <f t="shared" si="0"/>
        <v>0</v>
      </c>
      <c r="E16" s="23">
        <f t="shared" si="1"/>
        <v>1.2</v>
      </c>
      <c r="F16" s="84">
        <f t="shared" si="2"/>
        <v>50</v>
      </c>
      <c r="G16" s="85">
        <v>20</v>
      </c>
      <c r="H16" s="100">
        <f t="shared" si="3"/>
        <v>30</v>
      </c>
      <c r="I16" s="86"/>
      <c r="J16" s="86"/>
      <c r="K16" s="86"/>
      <c r="L16" s="86">
        <v>30</v>
      </c>
      <c r="M16" s="26"/>
      <c r="N16" s="26"/>
      <c r="O16" s="26"/>
      <c r="P16" s="26"/>
      <c r="Q16" s="33"/>
      <c r="R16" s="40" t="s">
        <v>35</v>
      </c>
      <c r="S16" s="196" t="s">
        <v>55</v>
      </c>
      <c r="T16" s="108" t="s">
        <v>54</v>
      </c>
    </row>
    <row r="17" spans="1:21" s="1" customFormat="1" ht="33" customHeight="1" x14ac:dyDescent="0.25">
      <c r="A17" s="19">
        <v>7</v>
      </c>
      <c r="B17" s="39" t="s">
        <v>41</v>
      </c>
      <c r="C17" s="43">
        <v>1</v>
      </c>
      <c r="D17" s="22">
        <f t="shared" si="0"/>
        <v>0.33333333333333331</v>
      </c>
      <c r="E17" s="23">
        <f t="shared" si="1"/>
        <v>0.83333333333333337</v>
      </c>
      <c r="F17" s="24">
        <f t="shared" si="2"/>
        <v>30</v>
      </c>
      <c r="G17" s="25">
        <v>5</v>
      </c>
      <c r="H17" s="100">
        <f t="shared" si="3"/>
        <v>25</v>
      </c>
      <c r="I17" s="26">
        <v>10</v>
      </c>
      <c r="J17" s="223">
        <v>10</v>
      </c>
      <c r="K17" s="26"/>
      <c r="L17" s="26">
        <v>15</v>
      </c>
      <c r="M17" s="26"/>
      <c r="N17" s="26"/>
      <c r="O17" s="26"/>
      <c r="P17" s="26"/>
      <c r="Q17" s="33"/>
      <c r="R17" s="40" t="s">
        <v>35</v>
      </c>
      <c r="S17" s="196" t="s">
        <v>103</v>
      </c>
      <c r="T17" s="108" t="s">
        <v>120</v>
      </c>
    </row>
    <row r="18" spans="1:21" s="1" customFormat="1" ht="19.899999999999999" customHeight="1" x14ac:dyDescent="0.25">
      <c r="A18" s="19">
        <v>8</v>
      </c>
      <c r="B18" s="39" t="s">
        <v>42</v>
      </c>
      <c r="C18" s="43">
        <v>4</v>
      </c>
      <c r="D18" s="82">
        <f t="shared" si="0"/>
        <v>0</v>
      </c>
      <c r="E18" s="83">
        <f t="shared" si="1"/>
        <v>2.4</v>
      </c>
      <c r="F18" s="84">
        <f t="shared" si="2"/>
        <v>100</v>
      </c>
      <c r="G18" s="47">
        <v>40</v>
      </c>
      <c r="H18" s="100">
        <f t="shared" si="3"/>
        <v>60</v>
      </c>
      <c r="I18" s="26">
        <v>15</v>
      </c>
      <c r="J18" s="26"/>
      <c r="K18" s="26"/>
      <c r="L18" s="26">
        <v>15</v>
      </c>
      <c r="M18" s="26"/>
      <c r="N18" s="26"/>
      <c r="O18" s="26">
        <v>30</v>
      </c>
      <c r="P18" s="26"/>
      <c r="Q18" s="33" t="s">
        <v>50</v>
      </c>
      <c r="R18" s="40" t="s">
        <v>36</v>
      </c>
      <c r="S18" s="196" t="s">
        <v>56</v>
      </c>
      <c r="T18" s="108" t="s">
        <v>121</v>
      </c>
    </row>
    <row r="19" spans="1:21" s="38" customFormat="1" ht="19.899999999999999" customHeight="1" x14ac:dyDescent="0.25">
      <c r="A19" s="41">
        <v>9</v>
      </c>
      <c r="B19" s="42" t="s">
        <v>43</v>
      </c>
      <c r="C19" s="43">
        <v>4</v>
      </c>
      <c r="D19" s="44">
        <f t="shared" si="0"/>
        <v>0</v>
      </c>
      <c r="E19" s="45">
        <f t="shared" si="1"/>
        <v>2.4</v>
      </c>
      <c r="F19" s="46">
        <f t="shared" si="2"/>
        <v>100</v>
      </c>
      <c r="G19" s="47">
        <v>40</v>
      </c>
      <c r="H19" s="100">
        <f t="shared" si="3"/>
        <v>60</v>
      </c>
      <c r="I19" s="48">
        <v>10</v>
      </c>
      <c r="J19" s="48"/>
      <c r="K19" s="48"/>
      <c r="L19" s="48">
        <v>10</v>
      </c>
      <c r="M19" s="48"/>
      <c r="N19" s="48"/>
      <c r="O19" s="48">
        <v>40</v>
      </c>
      <c r="P19" s="48"/>
      <c r="Q19" s="49" t="s">
        <v>50</v>
      </c>
      <c r="R19" s="50" t="s">
        <v>36</v>
      </c>
      <c r="S19" s="196" t="s">
        <v>56</v>
      </c>
      <c r="T19" s="108" t="s">
        <v>161</v>
      </c>
    </row>
    <row r="20" spans="1:21" s="38" customFormat="1" ht="24" customHeight="1" x14ac:dyDescent="0.25">
      <c r="A20" s="41">
        <v>10</v>
      </c>
      <c r="B20" s="42" t="s">
        <v>44</v>
      </c>
      <c r="C20" s="43">
        <v>3</v>
      </c>
      <c r="D20" s="44">
        <f t="shared" si="0"/>
        <v>0</v>
      </c>
      <c r="E20" s="45">
        <f t="shared" si="1"/>
        <v>2</v>
      </c>
      <c r="F20" s="46">
        <f t="shared" si="2"/>
        <v>75</v>
      </c>
      <c r="G20" s="47">
        <v>25</v>
      </c>
      <c r="H20" s="100">
        <f t="shared" si="3"/>
        <v>50</v>
      </c>
      <c r="I20" s="48">
        <v>10</v>
      </c>
      <c r="J20" s="126"/>
      <c r="K20" s="48"/>
      <c r="L20" s="48">
        <v>15</v>
      </c>
      <c r="M20" s="48"/>
      <c r="N20" s="48"/>
      <c r="O20" s="48">
        <v>25</v>
      </c>
      <c r="P20" s="48"/>
      <c r="Q20" s="49" t="s">
        <v>50</v>
      </c>
      <c r="R20" s="50" t="s">
        <v>35</v>
      </c>
      <c r="S20" s="197" t="s">
        <v>57</v>
      </c>
      <c r="T20" s="128" t="s">
        <v>122</v>
      </c>
    </row>
    <row r="21" spans="1:21" s="56" customFormat="1" ht="23.45" customHeight="1" x14ac:dyDescent="0.25">
      <c r="A21" s="41">
        <v>11</v>
      </c>
      <c r="B21" s="51" t="s">
        <v>45</v>
      </c>
      <c r="C21" s="52">
        <v>3</v>
      </c>
      <c r="D21" s="44">
        <f t="shared" si="0"/>
        <v>0</v>
      </c>
      <c r="E21" s="45">
        <f t="shared" si="1"/>
        <v>1.8</v>
      </c>
      <c r="F21" s="46">
        <f t="shared" si="2"/>
        <v>75</v>
      </c>
      <c r="G21" s="53">
        <v>30</v>
      </c>
      <c r="H21" s="100">
        <f t="shared" si="3"/>
        <v>45</v>
      </c>
      <c r="I21" s="54">
        <v>10</v>
      </c>
      <c r="J21" s="54"/>
      <c r="K21" s="54"/>
      <c r="L21" s="54">
        <v>15</v>
      </c>
      <c r="M21" s="54"/>
      <c r="N21" s="54"/>
      <c r="O21" s="54">
        <v>20</v>
      </c>
      <c r="P21" s="54"/>
      <c r="Q21" s="55" t="s">
        <v>30</v>
      </c>
      <c r="R21" s="50" t="s">
        <v>35</v>
      </c>
      <c r="S21" s="198" t="s">
        <v>58</v>
      </c>
      <c r="T21" s="110" t="s">
        <v>123</v>
      </c>
    </row>
    <row r="22" spans="1:21" s="56" customFormat="1" ht="22.15" customHeight="1" x14ac:dyDescent="0.25">
      <c r="A22" s="41">
        <v>12</v>
      </c>
      <c r="B22" s="57" t="s">
        <v>46</v>
      </c>
      <c r="C22" s="52">
        <v>3</v>
      </c>
      <c r="D22" s="44">
        <f t="shared" si="0"/>
        <v>0</v>
      </c>
      <c r="E22" s="45">
        <f t="shared" si="1"/>
        <v>2</v>
      </c>
      <c r="F22" s="46">
        <f t="shared" si="2"/>
        <v>75</v>
      </c>
      <c r="G22" s="53">
        <v>25</v>
      </c>
      <c r="H22" s="100">
        <f t="shared" si="3"/>
        <v>50</v>
      </c>
      <c r="I22" s="54">
        <v>6</v>
      </c>
      <c r="J22" s="54"/>
      <c r="K22" s="54"/>
      <c r="L22" s="54">
        <v>16</v>
      </c>
      <c r="M22" s="54"/>
      <c r="N22" s="54"/>
      <c r="O22" s="54">
        <v>28</v>
      </c>
      <c r="P22" s="54"/>
      <c r="Q22" s="55" t="s">
        <v>31</v>
      </c>
      <c r="R22" s="50" t="s">
        <v>35</v>
      </c>
      <c r="S22" s="198" t="s">
        <v>56</v>
      </c>
      <c r="T22" s="110" t="s">
        <v>124</v>
      </c>
    </row>
    <row r="23" spans="1:21" s="56" customFormat="1" ht="22.15" customHeight="1" x14ac:dyDescent="0.25">
      <c r="A23" s="41">
        <v>13</v>
      </c>
      <c r="B23" s="199" t="s">
        <v>47</v>
      </c>
      <c r="C23" s="52">
        <v>3</v>
      </c>
      <c r="D23" s="44">
        <f t="shared" si="0"/>
        <v>0</v>
      </c>
      <c r="E23" s="45">
        <f t="shared" si="1"/>
        <v>2</v>
      </c>
      <c r="F23" s="46">
        <f t="shared" si="2"/>
        <v>90</v>
      </c>
      <c r="G23" s="53">
        <v>30</v>
      </c>
      <c r="H23" s="100">
        <f t="shared" si="3"/>
        <v>60</v>
      </c>
      <c r="I23" s="54"/>
      <c r="J23" s="54"/>
      <c r="K23" s="54"/>
      <c r="L23" s="54">
        <v>15</v>
      </c>
      <c r="M23" s="54"/>
      <c r="N23" s="54"/>
      <c r="O23" s="54">
        <v>45</v>
      </c>
      <c r="P23" s="54"/>
      <c r="Q23" s="55" t="s">
        <v>30</v>
      </c>
      <c r="R23" s="50" t="s">
        <v>35</v>
      </c>
      <c r="S23" s="198" t="s">
        <v>56</v>
      </c>
      <c r="T23" s="108" t="s">
        <v>121</v>
      </c>
    </row>
    <row r="24" spans="1:21" s="56" customFormat="1" ht="31.9" customHeight="1" x14ac:dyDescent="0.25">
      <c r="A24" s="64">
        <v>14</v>
      </c>
      <c r="B24" s="222" t="s">
        <v>163</v>
      </c>
      <c r="C24" s="65">
        <v>1</v>
      </c>
      <c r="D24" s="59">
        <f>(J24+K24+M24+N24)*C24/F24</f>
        <v>0</v>
      </c>
      <c r="E24" s="60">
        <f>(I24-K24+L24-N24+O24)*C24/F24</f>
        <v>0.83333333333333337</v>
      </c>
      <c r="F24" s="46">
        <f t="shared" ref="F24:F28" si="4">G24+H24</f>
        <v>30</v>
      </c>
      <c r="G24" s="61">
        <v>5</v>
      </c>
      <c r="H24" s="105">
        <f>I24+L24+O24</f>
        <v>25</v>
      </c>
      <c r="I24" s="36">
        <v>10</v>
      </c>
      <c r="J24" s="36"/>
      <c r="K24" s="36"/>
      <c r="L24" s="36">
        <v>15</v>
      </c>
      <c r="M24" s="36"/>
      <c r="N24" s="36"/>
      <c r="O24" s="36"/>
      <c r="P24" s="37"/>
      <c r="Q24" s="62"/>
      <c r="R24" s="50" t="s">
        <v>35</v>
      </c>
      <c r="S24" s="198" t="s">
        <v>64</v>
      </c>
      <c r="T24" s="110" t="s">
        <v>115</v>
      </c>
    </row>
    <row r="25" spans="1:21" s="56" customFormat="1" ht="19.899999999999999" customHeight="1" x14ac:dyDescent="0.25">
      <c r="A25" s="41">
        <v>15</v>
      </c>
      <c r="B25" s="200" t="s">
        <v>144</v>
      </c>
      <c r="C25" s="58">
        <v>2</v>
      </c>
      <c r="D25" s="59">
        <f>(J25+K25+M25+N25)*C25/F25</f>
        <v>0</v>
      </c>
      <c r="E25" s="60">
        <f>(I25-K25+L25-N25+O25)*C25/F25</f>
        <v>1.2</v>
      </c>
      <c r="F25" s="46">
        <f t="shared" si="4"/>
        <v>50</v>
      </c>
      <c r="G25" s="61">
        <v>20</v>
      </c>
      <c r="H25" s="105">
        <f>I25+L25+O25</f>
        <v>30</v>
      </c>
      <c r="I25" s="36"/>
      <c r="J25" s="36"/>
      <c r="K25" s="36"/>
      <c r="L25" s="36">
        <v>30</v>
      </c>
      <c r="M25" s="36"/>
      <c r="N25" s="36"/>
      <c r="O25" s="36"/>
      <c r="P25" s="37"/>
      <c r="Q25" s="62"/>
      <c r="R25" s="50" t="s">
        <v>35</v>
      </c>
      <c r="S25" s="198"/>
      <c r="T25" s="110"/>
    </row>
    <row r="26" spans="1:21" s="56" customFormat="1" ht="22.15" customHeight="1" x14ac:dyDescent="0.25">
      <c r="A26" s="41">
        <v>16</v>
      </c>
      <c r="B26" s="63" t="s">
        <v>145</v>
      </c>
      <c r="C26" s="58">
        <v>2</v>
      </c>
      <c r="D26" s="59">
        <f>(J26+K26+M26+N26)*C26/F26</f>
        <v>1.04</v>
      </c>
      <c r="E26" s="60">
        <f>(I26-K26+L26-N26+O26)*C26/F26</f>
        <v>1.2</v>
      </c>
      <c r="F26" s="46">
        <f t="shared" si="4"/>
        <v>50</v>
      </c>
      <c r="G26" s="61">
        <v>20</v>
      </c>
      <c r="H26" s="105">
        <f>I26+L26+O26</f>
        <v>30</v>
      </c>
      <c r="I26" s="36">
        <v>14</v>
      </c>
      <c r="J26" s="224">
        <v>14</v>
      </c>
      <c r="K26" s="36"/>
      <c r="L26" s="36">
        <v>12</v>
      </c>
      <c r="M26" s="224">
        <v>12</v>
      </c>
      <c r="N26" s="36"/>
      <c r="O26" s="36">
        <v>4</v>
      </c>
      <c r="P26" s="37"/>
      <c r="Q26" s="62" t="s">
        <v>30</v>
      </c>
      <c r="R26" s="50" t="s">
        <v>35</v>
      </c>
      <c r="S26" s="181" t="s">
        <v>65</v>
      </c>
      <c r="T26" s="111" t="s">
        <v>66</v>
      </c>
    </row>
    <row r="27" spans="1:21" s="56" customFormat="1" ht="28.15" customHeight="1" x14ac:dyDescent="0.25">
      <c r="A27" s="41">
        <v>17</v>
      </c>
      <c r="B27" s="63" t="s">
        <v>146</v>
      </c>
      <c r="C27" s="58">
        <v>2</v>
      </c>
      <c r="D27" s="59">
        <f>(J27+K27+M27+N27)*C27/F27</f>
        <v>0</v>
      </c>
      <c r="E27" s="60">
        <f>(I27-K27+L27-N27+O27)*C27/F27</f>
        <v>1.2</v>
      </c>
      <c r="F27" s="46">
        <f t="shared" si="4"/>
        <v>50</v>
      </c>
      <c r="G27" s="61">
        <v>20</v>
      </c>
      <c r="H27" s="105">
        <f>I27+L27+O27</f>
        <v>30</v>
      </c>
      <c r="I27" s="36">
        <v>14</v>
      </c>
      <c r="J27" s="36"/>
      <c r="K27" s="36"/>
      <c r="L27" s="36">
        <v>16</v>
      </c>
      <c r="M27" s="36"/>
      <c r="N27" s="36"/>
      <c r="O27" s="36"/>
      <c r="P27" s="37"/>
      <c r="Q27" s="62"/>
      <c r="R27" s="50" t="s">
        <v>35</v>
      </c>
      <c r="S27" s="198" t="s">
        <v>61</v>
      </c>
      <c r="T27" s="110" t="s">
        <v>126</v>
      </c>
    </row>
    <row r="28" spans="1:21" s="56" customFormat="1" ht="19.899999999999999" customHeight="1" thickBot="1" x14ac:dyDescent="0.3">
      <c r="A28" s="41">
        <v>18</v>
      </c>
      <c r="B28" s="63" t="s">
        <v>147</v>
      </c>
      <c r="C28" s="58">
        <v>1</v>
      </c>
      <c r="D28" s="59">
        <f t="shared" ref="D28" si="5">(J28+K28+M28+N28)*C28/F28</f>
        <v>0</v>
      </c>
      <c r="E28" s="60">
        <f t="shared" ref="E28" si="6">(I28-K28+L28-N28+O28)*C28/F28</f>
        <v>0.66666666666666663</v>
      </c>
      <c r="F28" s="46">
        <f t="shared" si="4"/>
        <v>30</v>
      </c>
      <c r="G28" s="61">
        <v>10</v>
      </c>
      <c r="H28" s="105">
        <f t="shared" ref="H28" si="7">I28+L28+O28</f>
        <v>20</v>
      </c>
      <c r="I28" s="36"/>
      <c r="J28" s="36"/>
      <c r="K28" s="36"/>
      <c r="L28" s="36">
        <v>20</v>
      </c>
      <c r="M28" s="36"/>
      <c r="N28" s="36"/>
      <c r="O28" s="36"/>
      <c r="P28" s="37"/>
      <c r="Q28" s="62"/>
      <c r="R28" s="50" t="s">
        <v>35</v>
      </c>
      <c r="S28" s="198" t="s">
        <v>60</v>
      </c>
      <c r="T28" s="110" t="s">
        <v>140</v>
      </c>
      <c r="U28" s="221"/>
    </row>
    <row r="29" spans="1:21" ht="26.85" customHeight="1" thickBot="1" x14ac:dyDescent="0.3">
      <c r="A29" s="265" t="s">
        <v>141</v>
      </c>
      <c r="B29" s="266"/>
      <c r="C29" s="130">
        <f t="shared" ref="C29:L29" si="8">SUM(C11:C28)</f>
        <v>35</v>
      </c>
      <c r="D29" s="4">
        <f t="shared" si="8"/>
        <v>1.3733333333333333</v>
      </c>
      <c r="E29" s="5">
        <f t="shared" si="8"/>
        <v>22.013333333333332</v>
      </c>
      <c r="F29" s="9">
        <f t="shared" si="8"/>
        <v>937</v>
      </c>
      <c r="G29" s="10">
        <f t="shared" si="8"/>
        <v>338</v>
      </c>
      <c r="H29" s="101">
        <f t="shared" si="8"/>
        <v>599</v>
      </c>
      <c r="I29" s="11">
        <f t="shared" si="8"/>
        <v>129</v>
      </c>
      <c r="J29" s="11">
        <f t="shared" si="8"/>
        <v>24</v>
      </c>
      <c r="K29" s="11">
        <f t="shared" si="8"/>
        <v>5</v>
      </c>
      <c r="L29" s="11">
        <f t="shared" si="8"/>
        <v>247</v>
      </c>
      <c r="M29" s="11">
        <f t="array" ref="M29">M11:M28</f>
        <v>0</v>
      </c>
      <c r="N29" s="11">
        <f>SUM(N11:N28)</f>
        <v>0</v>
      </c>
      <c r="O29" s="11">
        <f>SUM(O11:O28)</f>
        <v>223</v>
      </c>
      <c r="P29" s="11">
        <f t="array" ref="P29">P11:P28</f>
        <v>0</v>
      </c>
      <c r="Q29" s="32"/>
      <c r="R29" s="35"/>
      <c r="S29" s="28" t="s">
        <v>13</v>
      </c>
      <c r="T29" s="31" t="s">
        <v>13</v>
      </c>
    </row>
    <row r="30" spans="1:21" s="1" customFormat="1" ht="19.899999999999999" customHeight="1" x14ac:dyDescent="0.25">
      <c r="A30" s="19">
        <v>1</v>
      </c>
      <c r="B30" s="63" t="s">
        <v>67</v>
      </c>
      <c r="C30" s="43">
        <v>4</v>
      </c>
      <c r="D30" s="44">
        <f>(J30+K30+M30+N30)*C30/F30</f>
        <v>0.24</v>
      </c>
      <c r="E30" s="45">
        <f>(I30-K30+L30-N30+O30)*C30/F30</f>
        <v>2.16</v>
      </c>
      <c r="F30" s="46">
        <f>G30+H30</f>
        <v>100</v>
      </c>
      <c r="G30" s="47">
        <v>40</v>
      </c>
      <c r="H30" s="100">
        <f>I30+L30+O30</f>
        <v>60</v>
      </c>
      <c r="I30" s="48">
        <v>20</v>
      </c>
      <c r="J30" s="48"/>
      <c r="K30" s="226">
        <v>6</v>
      </c>
      <c r="L30" s="48"/>
      <c r="M30" s="48"/>
      <c r="N30" s="48"/>
      <c r="O30" s="48">
        <v>40</v>
      </c>
      <c r="P30" s="48"/>
      <c r="Q30" s="49" t="s">
        <v>50</v>
      </c>
      <c r="R30" s="71" t="s">
        <v>36</v>
      </c>
      <c r="S30" s="27" t="s">
        <v>56</v>
      </c>
      <c r="T30" s="30" t="s">
        <v>121</v>
      </c>
    </row>
    <row r="31" spans="1:21" s="1" customFormat="1" ht="19.899999999999999" customHeight="1" x14ac:dyDescent="0.25">
      <c r="A31" s="19">
        <v>2</v>
      </c>
      <c r="B31" s="63" t="s">
        <v>68</v>
      </c>
      <c r="C31" s="43">
        <v>6</v>
      </c>
      <c r="D31" s="44">
        <f>(J31+K31+M31+N31)*C31/F31</f>
        <v>0.96</v>
      </c>
      <c r="E31" s="45">
        <f>(I31-K31+L31-N31+O31)*C31/F31</f>
        <v>2.64</v>
      </c>
      <c r="F31" s="46">
        <f>G31+H31</f>
        <v>150</v>
      </c>
      <c r="G31" s="47">
        <v>60</v>
      </c>
      <c r="H31" s="100">
        <f>I31+L31+O31</f>
        <v>90</v>
      </c>
      <c r="I31" s="48">
        <v>24</v>
      </c>
      <c r="J31" s="48"/>
      <c r="K31" s="48">
        <v>24</v>
      </c>
      <c r="L31" s="48">
        <v>21</v>
      </c>
      <c r="M31" s="48"/>
      <c r="N31" s="48"/>
      <c r="O31" s="48">
        <v>45</v>
      </c>
      <c r="P31" s="48"/>
      <c r="Q31" s="49" t="s">
        <v>31</v>
      </c>
      <c r="R31" s="71" t="s">
        <v>36</v>
      </c>
      <c r="S31" s="27" t="s">
        <v>56</v>
      </c>
      <c r="T31" s="30" t="s">
        <v>69</v>
      </c>
    </row>
    <row r="32" spans="1:21" s="1" customFormat="1" ht="19.899999999999999" customHeight="1" x14ac:dyDescent="0.25">
      <c r="A32" s="80">
        <v>3</v>
      </c>
      <c r="B32" s="89" t="s">
        <v>106</v>
      </c>
      <c r="C32" s="43">
        <v>3</v>
      </c>
      <c r="D32" s="82">
        <f t="shared" ref="D32:D41" si="9">(J32+K32+M32+N32)*C32/F32</f>
        <v>0</v>
      </c>
      <c r="E32" s="83">
        <f t="shared" ref="E32:E41" si="10">(I32-K32+L32-N32+O32)*C32/F32</f>
        <v>2.4</v>
      </c>
      <c r="F32" s="84">
        <f t="shared" ref="F32:F41" si="11">G32+H32</f>
        <v>75</v>
      </c>
      <c r="G32" s="85">
        <v>15</v>
      </c>
      <c r="H32" s="100">
        <f t="shared" ref="H32:H41" si="12">I32+L32+O32</f>
        <v>60</v>
      </c>
      <c r="I32" s="86">
        <v>15</v>
      </c>
      <c r="J32" s="86"/>
      <c r="K32" s="86"/>
      <c r="L32" s="86">
        <v>15</v>
      </c>
      <c r="M32" s="86"/>
      <c r="N32" s="86"/>
      <c r="O32" s="86">
        <v>30</v>
      </c>
      <c r="P32" s="86"/>
      <c r="Q32" s="87" t="s">
        <v>30</v>
      </c>
      <c r="R32" s="88" t="s">
        <v>36</v>
      </c>
      <c r="S32" s="27" t="s">
        <v>109</v>
      </c>
      <c r="T32" s="30" t="s">
        <v>127</v>
      </c>
    </row>
    <row r="33" spans="1:20" s="1" customFormat="1" ht="19.899999999999999" customHeight="1" x14ac:dyDescent="0.25">
      <c r="A33" s="19">
        <v>4</v>
      </c>
      <c r="B33" s="63" t="s">
        <v>71</v>
      </c>
      <c r="C33" s="43">
        <v>5</v>
      </c>
      <c r="D33" s="44">
        <f t="shared" si="9"/>
        <v>0</v>
      </c>
      <c r="E33" s="45">
        <f t="shared" si="10"/>
        <v>3.8</v>
      </c>
      <c r="F33" s="46">
        <f t="shared" si="11"/>
        <v>125</v>
      </c>
      <c r="G33" s="47">
        <v>30</v>
      </c>
      <c r="H33" s="100">
        <f t="shared" si="12"/>
        <v>95</v>
      </c>
      <c r="I33" s="48">
        <v>30</v>
      </c>
      <c r="J33" s="48"/>
      <c r="K33" s="48"/>
      <c r="L33" s="48">
        <v>30</v>
      </c>
      <c r="M33" s="48"/>
      <c r="N33" s="48"/>
      <c r="O33" s="48">
        <v>35</v>
      </c>
      <c r="P33" s="48"/>
      <c r="Q33" s="49" t="s">
        <v>31</v>
      </c>
      <c r="R33" s="71" t="s">
        <v>35</v>
      </c>
      <c r="S33" s="27" t="s">
        <v>56</v>
      </c>
      <c r="T33" s="30" t="s">
        <v>128</v>
      </c>
    </row>
    <row r="34" spans="1:20" s="1" customFormat="1" ht="19.899999999999999" customHeight="1" x14ac:dyDescent="0.25">
      <c r="A34" s="19">
        <v>5</v>
      </c>
      <c r="B34" s="63" t="s">
        <v>72</v>
      </c>
      <c r="C34" s="43">
        <v>4</v>
      </c>
      <c r="D34" s="44">
        <f t="shared" si="9"/>
        <v>0</v>
      </c>
      <c r="E34" s="45">
        <f t="shared" si="10"/>
        <v>1.8</v>
      </c>
      <c r="F34" s="46">
        <f t="shared" si="11"/>
        <v>100</v>
      </c>
      <c r="G34" s="225">
        <v>55</v>
      </c>
      <c r="H34" s="100">
        <f t="shared" si="12"/>
        <v>45</v>
      </c>
      <c r="I34" s="48"/>
      <c r="J34" s="48"/>
      <c r="K34" s="48"/>
      <c r="L34" s="226">
        <v>5</v>
      </c>
      <c r="M34" s="48"/>
      <c r="N34" s="48"/>
      <c r="O34" s="48">
        <v>40</v>
      </c>
      <c r="P34" s="48"/>
      <c r="Q34" s="49" t="s">
        <v>30</v>
      </c>
      <c r="R34" s="71" t="s">
        <v>35</v>
      </c>
      <c r="S34" s="27" t="s">
        <v>56</v>
      </c>
      <c r="T34" s="30" t="s">
        <v>129</v>
      </c>
    </row>
    <row r="35" spans="1:20" s="1" customFormat="1" ht="19.899999999999999" customHeight="1" x14ac:dyDescent="0.25">
      <c r="A35" s="19">
        <v>6</v>
      </c>
      <c r="B35" s="63" t="s">
        <v>73</v>
      </c>
      <c r="C35" s="43">
        <v>1</v>
      </c>
      <c r="D35" s="44">
        <f t="shared" si="9"/>
        <v>0</v>
      </c>
      <c r="E35" s="45">
        <f t="shared" si="10"/>
        <v>0.8666666666666667</v>
      </c>
      <c r="F35" s="46">
        <f t="shared" si="11"/>
        <v>30</v>
      </c>
      <c r="G35" s="107">
        <v>4</v>
      </c>
      <c r="H35" s="100">
        <f t="shared" si="12"/>
        <v>26</v>
      </c>
      <c r="I35" s="86">
        <v>8</v>
      </c>
      <c r="J35" s="86"/>
      <c r="K35" s="86"/>
      <c r="L35" s="86">
        <v>6</v>
      </c>
      <c r="M35" s="127"/>
      <c r="N35" s="48"/>
      <c r="O35" s="48">
        <v>12</v>
      </c>
      <c r="P35" s="48"/>
      <c r="Q35" s="49" t="s">
        <v>31</v>
      </c>
      <c r="R35" s="71" t="s">
        <v>35</v>
      </c>
      <c r="S35" s="27" t="s">
        <v>53</v>
      </c>
      <c r="T35" s="30" t="s">
        <v>111</v>
      </c>
    </row>
    <row r="36" spans="1:20" s="1" customFormat="1" ht="19.899999999999999" customHeight="1" x14ac:dyDescent="0.25">
      <c r="A36" s="19">
        <v>7</v>
      </c>
      <c r="B36" s="42" t="s">
        <v>74</v>
      </c>
      <c r="C36" s="43">
        <v>2</v>
      </c>
      <c r="D36" s="44">
        <f t="shared" si="9"/>
        <v>0</v>
      </c>
      <c r="E36" s="45">
        <f t="shared" si="10"/>
        <v>1.2</v>
      </c>
      <c r="F36" s="46">
        <f t="shared" si="11"/>
        <v>50</v>
      </c>
      <c r="G36" s="47">
        <v>20</v>
      </c>
      <c r="H36" s="100">
        <f t="shared" si="12"/>
        <v>30</v>
      </c>
      <c r="I36" s="48">
        <v>10</v>
      </c>
      <c r="J36" s="48"/>
      <c r="K36" s="48"/>
      <c r="L36" s="48">
        <v>10</v>
      </c>
      <c r="M36" s="48"/>
      <c r="N36" s="48"/>
      <c r="O36" s="48">
        <v>10</v>
      </c>
      <c r="P36" s="48"/>
      <c r="Q36" s="49" t="s">
        <v>50</v>
      </c>
      <c r="R36" s="71" t="s">
        <v>35</v>
      </c>
      <c r="S36" s="27" t="s">
        <v>75</v>
      </c>
      <c r="T36" s="219" t="s">
        <v>167</v>
      </c>
    </row>
    <row r="37" spans="1:20" s="1" customFormat="1" ht="19.899999999999999" customHeight="1" x14ac:dyDescent="0.25">
      <c r="A37" s="19">
        <v>8</v>
      </c>
      <c r="B37" s="203" t="s">
        <v>76</v>
      </c>
      <c r="C37" s="43">
        <v>2</v>
      </c>
      <c r="D37" s="44">
        <f t="shared" si="9"/>
        <v>0</v>
      </c>
      <c r="E37" s="45">
        <f t="shared" si="10"/>
        <v>1.2</v>
      </c>
      <c r="F37" s="46">
        <f t="shared" si="11"/>
        <v>50</v>
      </c>
      <c r="G37" s="47">
        <v>20</v>
      </c>
      <c r="H37" s="100">
        <f t="shared" si="12"/>
        <v>30</v>
      </c>
      <c r="I37" s="48">
        <v>14</v>
      </c>
      <c r="J37" s="48"/>
      <c r="K37" s="48"/>
      <c r="L37" s="48">
        <v>16</v>
      </c>
      <c r="M37" s="48"/>
      <c r="N37" s="48"/>
      <c r="O37" s="48"/>
      <c r="P37" s="48"/>
      <c r="Q37" s="49"/>
      <c r="R37" s="71" t="s">
        <v>35</v>
      </c>
      <c r="S37" s="27" t="s">
        <v>56</v>
      </c>
      <c r="T37" s="219" t="s">
        <v>162</v>
      </c>
    </row>
    <row r="38" spans="1:20" s="1" customFormat="1" ht="19.899999999999999" customHeight="1" x14ac:dyDescent="0.25">
      <c r="A38" s="80">
        <v>9</v>
      </c>
      <c r="B38" s="202" t="s">
        <v>49</v>
      </c>
      <c r="C38" s="58">
        <v>1</v>
      </c>
      <c r="D38" s="90">
        <f t="shared" si="9"/>
        <v>0</v>
      </c>
      <c r="E38" s="91">
        <f t="shared" si="10"/>
        <v>0.8666666666666667</v>
      </c>
      <c r="F38" s="84">
        <f t="shared" si="11"/>
        <v>30</v>
      </c>
      <c r="G38" s="92">
        <v>4</v>
      </c>
      <c r="H38" s="105">
        <f t="shared" si="12"/>
        <v>26</v>
      </c>
      <c r="I38" s="93"/>
      <c r="J38" s="93"/>
      <c r="K38" s="93"/>
      <c r="L38" s="93">
        <v>16</v>
      </c>
      <c r="M38" s="93"/>
      <c r="N38" s="93"/>
      <c r="O38" s="93">
        <v>10</v>
      </c>
      <c r="P38" s="94"/>
      <c r="Q38" s="95" t="s">
        <v>50</v>
      </c>
      <c r="R38" s="88" t="s">
        <v>35</v>
      </c>
      <c r="S38" s="73" t="s">
        <v>53</v>
      </c>
      <c r="T38" s="74" t="s">
        <v>117</v>
      </c>
    </row>
    <row r="39" spans="1:20" ht="19.899999999999999" customHeight="1" x14ac:dyDescent="0.25">
      <c r="A39" s="19">
        <v>10</v>
      </c>
      <c r="B39" s="205" t="s">
        <v>63</v>
      </c>
      <c r="C39" s="52">
        <v>2</v>
      </c>
      <c r="D39" s="44">
        <f t="shared" si="9"/>
        <v>0</v>
      </c>
      <c r="E39" s="45">
        <f t="shared" si="10"/>
        <v>1.2</v>
      </c>
      <c r="F39" s="46">
        <f t="shared" si="11"/>
        <v>50</v>
      </c>
      <c r="G39" s="53">
        <v>20</v>
      </c>
      <c r="H39" s="100">
        <f t="shared" si="12"/>
        <v>30</v>
      </c>
      <c r="I39" s="54"/>
      <c r="J39" s="54"/>
      <c r="K39" s="54"/>
      <c r="L39" s="54">
        <v>30</v>
      </c>
      <c r="M39" s="54"/>
      <c r="N39" s="54"/>
      <c r="O39" s="54"/>
      <c r="P39" s="54"/>
      <c r="Q39" s="55"/>
      <c r="R39" s="71" t="s">
        <v>35</v>
      </c>
    </row>
    <row r="40" spans="1:20" ht="19.899999999999999" customHeight="1" x14ac:dyDescent="0.25">
      <c r="A40" s="72">
        <v>11</v>
      </c>
      <c r="B40" s="204" t="s">
        <v>77</v>
      </c>
      <c r="C40" s="106">
        <v>6</v>
      </c>
      <c r="D40" s="44">
        <f t="shared" si="9"/>
        <v>0</v>
      </c>
      <c r="E40" s="45">
        <f t="shared" si="10"/>
        <v>4.8</v>
      </c>
      <c r="F40" s="46">
        <f t="shared" si="11"/>
        <v>150</v>
      </c>
      <c r="G40" s="53">
        <v>30</v>
      </c>
      <c r="H40" s="100">
        <f t="shared" si="12"/>
        <v>120</v>
      </c>
      <c r="I40" s="54"/>
      <c r="J40" s="54"/>
      <c r="K40" s="54"/>
      <c r="L40" s="54">
        <v>120</v>
      </c>
      <c r="M40" s="54"/>
      <c r="N40" s="54"/>
      <c r="O40" s="54"/>
      <c r="P40" s="54"/>
      <c r="Q40" s="55"/>
      <c r="R40" s="71" t="s">
        <v>35</v>
      </c>
      <c r="S40" s="73"/>
      <c r="T40" s="74"/>
    </row>
    <row r="41" spans="1:20" ht="22.15" customHeight="1" thickBot="1" x14ac:dyDescent="0.3">
      <c r="A41" s="19">
        <v>12</v>
      </c>
      <c r="B41" s="201" t="s">
        <v>78</v>
      </c>
      <c r="C41" s="58">
        <v>2</v>
      </c>
      <c r="D41" s="59">
        <f t="shared" si="9"/>
        <v>0.56000000000000005</v>
      </c>
      <c r="E41" s="60">
        <f t="shared" si="10"/>
        <v>1.2</v>
      </c>
      <c r="F41" s="46">
        <f t="shared" si="11"/>
        <v>50</v>
      </c>
      <c r="G41" s="61">
        <v>20</v>
      </c>
      <c r="H41" s="105">
        <f t="shared" si="12"/>
        <v>30</v>
      </c>
      <c r="I41" s="36">
        <v>14</v>
      </c>
      <c r="J41" s="224">
        <v>14</v>
      </c>
      <c r="K41" s="36"/>
      <c r="L41" s="36">
        <v>16</v>
      </c>
      <c r="M41" s="36"/>
      <c r="N41" s="36"/>
      <c r="O41" s="36"/>
      <c r="P41" s="36"/>
      <c r="Q41" s="62"/>
      <c r="R41" s="71" t="s">
        <v>35</v>
      </c>
      <c r="S41" s="75" t="s">
        <v>79</v>
      </c>
      <c r="T41" s="74" t="s">
        <v>130</v>
      </c>
    </row>
    <row r="42" spans="1:20" ht="23.45" customHeight="1" thickBot="1" x14ac:dyDescent="0.3">
      <c r="A42" s="229" t="s">
        <v>142</v>
      </c>
      <c r="B42" s="230"/>
      <c r="C42" s="149">
        <v>38</v>
      </c>
      <c r="D42" s="132">
        <f t="shared" ref="D42:O42" si="13">SUM(D30:D41)</f>
        <v>1.76</v>
      </c>
      <c r="E42" s="133">
        <f t="shared" si="13"/>
        <v>24.133333333333333</v>
      </c>
      <c r="F42" s="134">
        <f t="shared" si="13"/>
        <v>960</v>
      </c>
      <c r="G42" s="135">
        <f t="shared" si="13"/>
        <v>318</v>
      </c>
      <c r="H42" s="137">
        <f t="shared" si="13"/>
        <v>642</v>
      </c>
      <c r="I42" s="137">
        <f t="shared" si="13"/>
        <v>135</v>
      </c>
      <c r="J42" s="137">
        <f t="shared" si="13"/>
        <v>14</v>
      </c>
      <c r="K42" s="137">
        <f t="shared" si="13"/>
        <v>30</v>
      </c>
      <c r="L42" s="137">
        <f t="shared" si="13"/>
        <v>285</v>
      </c>
      <c r="M42" s="137">
        <f t="shared" si="13"/>
        <v>0</v>
      </c>
      <c r="N42" s="137">
        <f t="shared" si="13"/>
        <v>0</v>
      </c>
      <c r="O42" s="137">
        <f t="shared" si="13"/>
        <v>222</v>
      </c>
      <c r="P42" s="137">
        <f t="array" ref="P42">P30:P41</f>
        <v>0</v>
      </c>
      <c r="Q42" s="138"/>
      <c r="R42" s="139"/>
      <c r="S42" s="140" t="s">
        <v>13</v>
      </c>
      <c r="T42" s="141" t="s">
        <v>13</v>
      </c>
    </row>
    <row r="43" spans="1:20" ht="25.15" customHeight="1" thickBot="1" x14ac:dyDescent="0.3">
      <c r="A43" s="227" t="s">
        <v>148</v>
      </c>
      <c r="B43" s="228"/>
      <c r="C43" s="163">
        <f>SUM(C29+C42)</f>
        <v>73</v>
      </c>
      <c r="D43" s="164">
        <f t="shared" ref="D43:P43" si="14">SUM(D29+D42)</f>
        <v>3.1333333333333333</v>
      </c>
      <c r="E43" s="164">
        <f t="shared" si="14"/>
        <v>46.146666666666661</v>
      </c>
      <c r="F43" s="163">
        <f t="shared" si="14"/>
        <v>1897</v>
      </c>
      <c r="G43" s="163">
        <f t="shared" si="14"/>
        <v>656</v>
      </c>
      <c r="H43" s="163">
        <f t="shared" si="14"/>
        <v>1241</v>
      </c>
      <c r="I43" s="163">
        <f t="shared" si="14"/>
        <v>264</v>
      </c>
      <c r="J43" s="163">
        <f t="shared" si="14"/>
        <v>38</v>
      </c>
      <c r="K43" s="163">
        <f t="shared" si="14"/>
        <v>35</v>
      </c>
      <c r="L43" s="163">
        <f t="shared" si="14"/>
        <v>532</v>
      </c>
      <c r="M43" s="163">
        <f t="shared" si="14"/>
        <v>0</v>
      </c>
      <c r="N43" s="163">
        <f t="shared" si="14"/>
        <v>0</v>
      </c>
      <c r="O43" s="163">
        <f t="shared" si="14"/>
        <v>445</v>
      </c>
      <c r="P43" s="163">
        <f t="shared" si="14"/>
        <v>0</v>
      </c>
      <c r="Q43" s="166"/>
      <c r="R43" s="165"/>
      <c r="S43" s="131"/>
      <c r="T43" s="131"/>
    </row>
    <row r="45" spans="1:20" x14ac:dyDescent="0.25">
      <c r="A45" s="148"/>
      <c r="B45" s="183" t="s">
        <v>160</v>
      </c>
      <c r="C45" s="184"/>
      <c r="D45" s="185"/>
      <c r="E45" s="185"/>
      <c r="F45" s="185"/>
      <c r="G45" s="185"/>
      <c r="H45" s="184"/>
      <c r="I45" s="185"/>
      <c r="J45" s="185"/>
      <c r="K45" s="185"/>
      <c r="L45" s="185"/>
      <c r="M45" s="185"/>
      <c r="N45" s="185"/>
      <c r="O45" s="185"/>
      <c r="P45" s="185"/>
      <c r="Q45" s="148"/>
      <c r="R45" s="186"/>
    </row>
    <row r="46" spans="1:20" s="144" customFormat="1" ht="12.75" x14ac:dyDescent="0.2">
      <c r="A46" s="187">
        <v>1</v>
      </c>
      <c r="B46" s="155" t="s">
        <v>157</v>
      </c>
      <c r="C46" s="156">
        <v>4</v>
      </c>
      <c r="D46" s="157">
        <f>(J46+K46+M46+N46)*C46/F46</f>
        <v>0</v>
      </c>
      <c r="E46" s="158">
        <f>(I46-K46+L46-N46+O46)*C46/F46</f>
        <v>2.1818181818181817</v>
      </c>
      <c r="F46" s="159">
        <v>110</v>
      </c>
      <c r="G46" s="156">
        <v>50</v>
      </c>
      <c r="H46" s="159">
        <v>60</v>
      </c>
      <c r="I46" s="156"/>
      <c r="J46" s="156"/>
      <c r="K46" s="156"/>
      <c r="L46" s="156">
        <v>60</v>
      </c>
      <c r="M46" s="156"/>
      <c r="N46" s="156"/>
      <c r="O46" s="156"/>
      <c r="P46" s="156"/>
      <c r="Q46" s="188"/>
      <c r="R46" s="161" t="s">
        <v>35</v>
      </c>
      <c r="S46" s="142" t="s">
        <v>60</v>
      </c>
      <c r="T46" s="143" t="s">
        <v>125</v>
      </c>
    </row>
    <row r="47" spans="1:20" s="144" customFormat="1" ht="12.75" x14ac:dyDescent="0.2">
      <c r="A47" s="189">
        <v>2</v>
      </c>
      <c r="B47" s="190" t="s">
        <v>158</v>
      </c>
      <c r="C47" s="156">
        <v>1</v>
      </c>
      <c r="D47" s="157">
        <f>(J47+K47+M47+N47)*C47/F47</f>
        <v>0</v>
      </c>
      <c r="E47" s="158">
        <f>(I47-K47+L47-N47+O47)*C47/F47</f>
        <v>1</v>
      </c>
      <c r="F47" s="191">
        <v>30</v>
      </c>
      <c r="G47" s="191">
        <v>0</v>
      </c>
      <c r="H47" s="156">
        <v>30</v>
      </c>
      <c r="I47" s="156">
        <v>10</v>
      </c>
      <c r="J47" s="191"/>
      <c r="K47" s="191"/>
      <c r="L47" s="191">
        <v>20</v>
      </c>
      <c r="M47" s="192"/>
      <c r="N47" s="192"/>
      <c r="O47" s="192"/>
      <c r="P47" s="192"/>
      <c r="Q47" s="193"/>
      <c r="R47" s="161" t="s">
        <v>35</v>
      </c>
      <c r="S47" s="145" t="s">
        <v>159</v>
      </c>
      <c r="T47" s="145" t="s">
        <v>149</v>
      </c>
    </row>
    <row r="49" spans="2:2" x14ac:dyDescent="0.25">
      <c r="B49" s="21" t="s">
        <v>150</v>
      </c>
    </row>
  </sheetData>
  <mergeCells count="44">
    <mergeCell ref="T9:T10"/>
    <mergeCell ref="K9:K10"/>
    <mergeCell ref="L9:L10"/>
    <mergeCell ref="N9:N10"/>
    <mergeCell ref="O9:O10"/>
    <mergeCell ref="P9:P10"/>
    <mergeCell ref="Q9:Q10"/>
    <mergeCell ref="R9:R10"/>
    <mergeCell ref="S9:S10"/>
    <mergeCell ref="M9:M10"/>
    <mergeCell ref="J9:J10"/>
    <mergeCell ref="A9:A10"/>
    <mergeCell ref="B9:B10"/>
    <mergeCell ref="C9:C10"/>
    <mergeCell ref="G9:G10"/>
    <mergeCell ref="I9:I10"/>
    <mergeCell ref="A3:T3"/>
    <mergeCell ref="A4:K4"/>
    <mergeCell ref="I7:K7"/>
    <mergeCell ref="O7:Q7"/>
    <mergeCell ref="R5:T5"/>
    <mergeCell ref="L4:Q4"/>
    <mergeCell ref="L5:Q5"/>
    <mergeCell ref="H7:H8"/>
    <mergeCell ref="H6:Q6"/>
    <mergeCell ref="C6:E6"/>
    <mergeCell ref="E7:E8"/>
    <mergeCell ref="D7:D8"/>
    <mergeCell ref="A43:B43"/>
    <mergeCell ref="A42:B42"/>
    <mergeCell ref="A1:T1"/>
    <mergeCell ref="A2:T2"/>
    <mergeCell ref="A5:K5"/>
    <mergeCell ref="R4:T4"/>
    <mergeCell ref="A6:A8"/>
    <mergeCell ref="B6:B8"/>
    <mergeCell ref="F6:F8"/>
    <mergeCell ref="G6:G8"/>
    <mergeCell ref="R6:R8"/>
    <mergeCell ref="S6:S8"/>
    <mergeCell ref="T6:T8"/>
    <mergeCell ref="L7:N7"/>
    <mergeCell ref="C7:C8"/>
    <mergeCell ref="A29:B29"/>
  </mergeCells>
  <pageMargins left="0.23622047244094491" right="0.23622047244094491" top="0.15748031496062992" bottom="0.15748031496062992" header="0.31496062992125984" footer="0.31496062992125984"/>
  <pageSetup paperSize="9"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5"/>
  <sheetViews>
    <sheetView tabSelected="1" topLeftCell="F1" zoomScaleNormal="100" zoomScaleSheetLayoutView="100" workbookViewId="0">
      <selection activeCell="S11" sqref="S1:U1048576"/>
    </sheetView>
  </sheetViews>
  <sheetFormatPr defaultColWidth="9.140625" defaultRowHeight="15" x14ac:dyDescent="0.25"/>
  <cols>
    <col min="1" max="1" width="4.5703125" customWidth="1"/>
    <col min="2" max="2" width="36.140625" style="21" customWidth="1"/>
    <col min="3" max="16" width="10.7109375" style="8" customWidth="1"/>
    <col min="17" max="17" width="10.7109375" customWidth="1"/>
    <col min="18" max="18" width="20.28515625" style="34" customWidth="1"/>
    <col min="19" max="19" width="24.85546875" style="29" hidden="1" customWidth="1"/>
    <col min="20" max="20" width="28.85546875" style="29" hidden="1" customWidth="1"/>
    <col min="21" max="21" width="14" hidden="1" customWidth="1"/>
  </cols>
  <sheetData>
    <row r="1" spans="1:20" ht="20.25" thickTop="1" thickBot="1" x14ac:dyDescent="0.35">
      <c r="A1" s="231" t="s">
        <v>0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3"/>
    </row>
    <row r="2" spans="1:20" ht="18.75" x14ac:dyDescent="0.3">
      <c r="A2" s="234" t="s">
        <v>32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6"/>
    </row>
    <row r="3" spans="1:20" ht="19.5" thickBot="1" x14ac:dyDescent="0.35">
      <c r="A3" s="267" t="s">
        <v>27</v>
      </c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269"/>
    </row>
    <row r="4" spans="1:20" ht="22.15" customHeight="1" x14ac:dyDescent="0.25">
      <c r="A4" s="270" t="s">
        <v>80</v>
      </c>
      <c r="B4" s="271"/>
      <c r="C4" s="271"/>
      <c r="D4" s="271"/>
      <c r="E4" s="271"/>
      <c r="F4" s="271"/>
      <c r="G4" s="271"/>
      <c r="H4" s="271"/>
      <c r="I4" s="271"/>
      <c r="J4" s="271"/>
      <c r="K4" s="271"/>
      <c r="L4" s="278" t="s">
        <v>153</v>
      </c>
      <c r="M4" s="278"/>
      <c r="N4" s="278"/>
      <c r="O4" s="278"/>
      <c r="P4" s="278"/>
      <c r="Q4" s="278"/>
      <c r="R4" s="311" t="s">
        <v>166</v>
      </c>
      <c r="S4" s="312"/>
      <c r="T4" s="313"/>
    </row>
    <row r="5" spans="1:20" ht="15.75" thickBot="1" x14ac:dyDescent="0.3">
      <c r="A5" s="237" t="s">
        <v>38</v>
      </c>
      <c r="B5" s="238"/>
      <c r="C5" s="238"/>
      <c r="D5" s="238"/>
      <c r="E5" s="238"/>
      <c r="F5" s="238"/>
      <c r="G5" s="238"/>
      <c r="H5" s="238"/>
      <c r="I5" s="238"/>
      <c r="J5" s="238"/>
      <c r="K5" s="238"/>
      <c r="L5" s="238" t="s">
        <v>29</v>
      </c>
      <c r="M5" s="238"/>
      <c r="N5" s="238"/>
      <c r="O5" s="238"/>
      <c r="P5" s="238"/>
      <c r="Q5" s="238"/>
      <c r="R5" s="275" t="s">
        <v>37</v>
      </c>
      <c r="S5" s="276"/>
      <c r="T5" s="277"/>
    </row>
    <row r="6" spans="1:20" x14ac:dyDescent="0.25">
      <c r="A6" s="242" t="s">
        <v>14</v>
      </c>
      <c r="B6" s="245" t="s">
        <v>12</v>
      </c>
      <c r="C6" s="284" t="s">
        <v>4</v>
      </c>
      <c r="D6" s="285"/>
      <c r="E6" s="286"/>
      <c r="F6" s="248" t="s">
        <v>19</v>
      </c>
      <c r="G6" s="248" t="s">
        <v>15</v>
      </c>
      <c r="H6" s="281" t="s">
        <v>18</v>
      </c>
      <c r="I6" s="282"/>
      <c r="J6" s="282"/>
      <c r="K6" s="282"/>
      <c r="L6" s="282"/>
      <c r="M6" s="282"/>
      <c r="N6" s="282"/>
      <c r="O6" s="282"/>
      <c r="P6" s="282"/>
      <c r="Q6" s="283"/>
      <c r="R6" s="251" t="s">
        <v>5</v>
      </c>
      <c r="S6" s="254" t="s">
        <v>81</v>
      </c>
      <c r="T6" s="257" t="s">
        <v>6</v>
      </c>
    </row>
    <row r="7" spans="1:20" x14ac:dyDescent="0.25">
      <c r="A7" s="243"/>
      <c r="B7" s="246"/>
      <c r="C7" s="314" t="s">
        <v>4</v>
      </c>
      <c r="D7" s="289" t="s">
        <v>23</v>
      </c>
      <c r="E7" s="287" t="s">
        <v>20</v>
      </c>
      <c r="F7" s="249"/>
      <c r="G7" s="249"/>
      <c r="H7" s="316" t="s">
        <v>17</v>
      </c>
      <c r="I7" s="272" t="s">
        <v>1</v>
      </c>
      <c r="J7" s="272"/>
      <c r="K7" s="272"/>
      <c r="L7" s="260" t="s">
        <v>2</v>
      </c>
      <c r="M7" s="261"/>
      <c r="N7" s="262"/>
      <c r="O7" s="273" t="s">
        <v>3</v>
      </c>
      <c r="P7" s="273"/>
      <c r="Q7" s="274"/>
      <c r="R7" s="252"/>
      <c r="S7" s="255"/>
      <c r="T7" s="258"/>
    </row>
    <row r="8" spans="1:20" s="1" customFormat="1" ht="45.6" customHeight="1" thickBot="1" x14ac:dyDescent="0.3">
      <c r="A8" s="244"/>
      <c r="B8" s="247"/>
      <c r="C8" s="315"/>
      <c r="D8" s="290"/>
      <c r="E8" s="288"/>
      <c r="F8" s="250"/>
      <c r="G8" s="250"/>
      <c r="H8" s="317"/>
      <c r="I8" s="6" t="s">
        <v>9</v>
      </c>
      <c r="J8" s="6" t="s">
        <v>22</v>
      </c>
      <c r="K8" s="7" t="s">
        <v>7</v>
      </c>
      <c r="L8" s="6" t="s">
        <v>10</v>
      </c>
      <c r="M8" s="6" t="s">
        <v>22</v>
      </c>
      <c r="N8" s="6" t="s">
        <v>7</v>
      </c>
      <c r="O8" s="6" t="s">
        <v>11</v>
      </c>
      <c r="P8" s="7" t="s">
        <v>16</v>
      </c>
      <c r="Q8" s="2" t="s">
        <v>8</v>
      </c>
      <c r="R8" s="253"/>
      <c r="S8" s="256"/>
      <c r="T8" s="259"/>
    </row>
    <row r="9" spans="1:20" s="3" customFormat="1" ht="12" x14ac:dyDescent="0.25">
      <c r="A9" s="293">
        <v>1</v>
      </c>
      <c r="B9" s="295">
        <v>2</v>
      </c>
      <c r="C9" s="320">
        <v>3</v>
      </c>
      <c r="D9" s="67">
        <v>4</v>
      </c>
      <c r="E9" s="13">
        <v>5</v>
      </c>
      <c r="F9" s="68">
        <v>6</v>
      </c>
      <c r="G9" s="299">
        <v>7</v>
      </c>
      <c r="H9" s="70">
        <v>8</v>
      </c>
      <c r="I9" s="301">
        <v>9</v>
      </c>
      <c r="J9" s="291">
        <v>10</v>
      </c>
      <c r="K9" s="301">
        <v>11</v>
      </c>
      <c r="L9" s="301">
        <v>12</v>
      </c>
      <c r="M9" s="291">
        <v>13</v>
      </c>
      <c r="N9" s="301">
        <v>14</v>
      </c>
      <c r="O9" s="301">
        <v>15</v>
      </c>
      <c r="P9" s="301">
        <v>16</v>
      </c>
      <c r="Q9" s="305">
        <v>17</v>
      </c>
      <c r="R9" s="307">
        <v>18</v>
      </c>
      <c r="S9" s="309">
        <v>19</v>
      </c>
      <c r="T9" s="303">
        <v>20</v>
      </c>
    </row>
    <row r="10" spans="1:20" s="1" customFormat="1" ht="45.75" thickBot="1" x14ac:dyDescent="0.3">
      <c r="A10" s="294"/>
      <c r="B10" s="296"/>
      <c r="C10" s="321"/>
      <c r="D10" s="15" t="s">
        <v>24</v>
      </c>
      <c r="E10" s="16" t="s">
        <v>26</v>
      </c>
      <c r="F10" s="17" t="s">
        <v>21</v>
      </c>
      <c r="G10" s="300"/>
      <c r="H10" s="18" t="s">
        <v>25</v>
      </c>
      <c r="I10" s="302"/>
      <c r="J10" s="292"/>
      <c r="K10" s="302"/>
      <c r="L10" s="302"/>
      <c r="M10" s="292"/>
      <c r="N10" s="302"/>
      <c r="O10" s="302"/>
      <c r="P10" s="302"/>
      <c r="Q10" s="306"/>
      <c r="R10" s="308"/>
      <c r="S10" s="318"/>
      <c r="T10" s="319"/>
    </row>
    <row r="11" spans="1:20" s="218" customFormat="1" ht="19.899999999999999" customHeight="1" x14ac:dyDescent="0.25">
      <c r="A11" s="206">
        <v>1</v>
      </c>
      <c r="B11" s="207" t="s">
        <v>48</v>
      </c>
      <c r="C11" s="208">
        <v>2</v>
      </c>
      <c r="D11" s="209">
        <f t="shared" ref="D11:D21" si="0">(J11+K11+M11+N11)*C11/F11</f>
        <v>0</v>
      </c>
      <c r="E11" s="210">
        <f t="shared" ref="E11:E21" si="1">(I11-K11+L11-N11+O11)*C11/F11</f>
        <v>1.6</v>
      </c>
      <c r="F11" s="211">
        <f t="shared" ref="F11:F21" si="2">G11+H11</f>
        <v>50</v>
      </c>
      <c r="G11" s="212">
        <v>10</v>
      </c>
      <c r="H11" s="213">
        <f t="shared" ref="H11:H21" si="3">I11+L11+O11</f>
        <v>40</v>
      </c>
      <c r="I11" s="214">
        <v>10</v>
      </c>
      <c r="J11" s="214"/>
      <c r="K11" s="214"/>
      <c r="L11" s="214">
        <v>30</v>
      </c>
      <c r="M11" s="214"/>
      <c r="N11" s="214"/>
      <c r="O11" s="214"/>
      <c r="P11" s="214"/>
      <c r="Q11" s="215"/>
      <c r="R11" s="216" t="s">
        <v>35</v>
      </c>
      <c r="S11" s="181" t="s">
        <v>56</v>
      </c>
      <c r="T11" s="217" t="s">
        <v>59</v>
      </c>
    </row>
    <row r="12" spans="1:20" s="1" customFormat="1" ht="19.899999999999999" customHeight="1" x14ac:dyDescent="0.25">
      <c r="A12" s="19">
        <v>2</v>
      </c>
      <c r="B12" s="81" t="s">
        <v>82</v>
      </c>
      <c r="C12" s="43">
        <v>2</v>
      </c>
      <c r="D12" s="82">
        <f t="shared" si="0"/>
        <v>0</v>
      </c>
      <c r="E12" s="83">
        <f t="shared" si="1"/>
        <v>1.6</v>
      </c>
      <c r="F12" s="84">
        <f t="shared" si="2"/>
        <v>50</v>
      </c>
      <c r="G12" s="85">
        <v>10</v>
      </c>
      <c r="H12" s="100">
        <f t="shared" si="3"/>
        <v>40</v>
      </c>
      <c r="I12" s="86">
        <v>10</v>
      </c>
      <c r="J12" s="86"/>
      <c r="K12" s="86"/>
      <c r="L12" s="86">
        <v>10</v>
      </c>
      <c r="M12" s="86"/>
      <c r="N12" s="86"/>
      <c r="O12" s="86">
        <v>20</v>
      </c>
      <c r="P12" s="86"/>
      <c r="Q12" s="87" t="s">
        <v>50</v>
      </c>
      <c r="R12" s="88" t="s">
        <v>35</v>
      </c>
      <c r="S12" s="27" t="s">
        <v>112</v>
      </c>
      <c r="T12" s="30" t="s">
        <v>131</v>
      </c>
    </row>
    <row r="13" spans="1:20" s="1" customFormat="1" ht="19.899999999999999" customHeight="1" x14ac:dyDescent="0.25">
      <c r="A13" s="19">
        <v>3</v>
      </c>
      <c r="B13" s="81" t="s">
        <v>84</v>
      </c>
      <c r="C13" s="43">
        <v>2</v>
      </c>
      <c r="D13" s="82">
        <f t="shared" si="0"/>
        <v>0</v>
      </c>
      <c r="E13" s="83">
        <f t="shared" si="1"/>
        <v>1.2</v>
      </c>
      <c r="F13" s="84">
        <f t="shared" si="2"/>
        <v>50</v>
      </c>
      <c r="G13" s="85">
        <v>20</v>
      </c>
      <c r="H13" s="100">
        <f t="shared" si="3"/>
        <v>30</v>
      </c>
      <c r="I13" s="86"/>
      <c r="J13" s="86"/>
      <c r="K13" s="86"/>
      <c r="L13" s="86">
        <v>30</v>
      </c>
      <c r="M13" s="86"/>
      <c r="N13" s="86"/>
      <c r="O13" s="86"/>
      <c r="P13" s="86"/>
      <c r="Q13" s="87"/>
      <c r="R13" s="88" t="s">
        <v>35</v>
      </c>
      <c r="S13" s="27" t="s">
        <v>56</v>
      </c>
      <c r="T13" s="30" t="s">
        <v>132</v>
      </c>
    </row>
    <row r="14" spans="1:20" s="1" customFormat="1" ht="19.899999999999999" customHeight="1" x14ac:dyDescent="0.25">
      <c r="A14" s="167">
        <v>4</v>
      </c>
      <c r="B14" s="168" t="s">
        <v>85</v>
      </c>
      <c r="C14" s="169">
        <v>3</v>
      </c>
      <c r="D14" s="170">
        <f t="shared" si="0"/>
        <v>0</v>
      </c>
      <c r="E14" s="171">
        <f t="shared" si="1"/>
        <v>1.8</v>
      </c>
      <c r="F14" s="172">
        <f t="shared" si="2"/>
        <v>75</v>
      </c>
      <c r="G14" s="173">
        <v>30</v>
      </c>
      <c r="H14" s="174">
        <f t="shared" si="3"/>
        <v>45</v>
      </c>
      <c r="I14" s="175"/>
      <c r="J14" s="175"/>
      <c r="K14" s="175"/>
      <c r="L14" s="175">
        <v>15</v>
      </c>
      <c r="M14" s="175"/>
      <c r="N14" s="175"/>
      <c r="O14" s="175">
        <v>30</v>
      </c>
      <c r="P14" s="175"/>
      <c r="Q14" s="176" t="s">
        <v>31</v>
      </c>
      <c r="R14" s="177" t="s">
        <v>35</v>
      </c>
      <c r="S14" s="178" t="s">
        <v>86</v>
      </c>
      <c r="T14" s="179" t="s">
        <v>133</v>
      </c>
    </row>
    <row r="15" spans="1:20" s="1" customFormat="1" ht="19.899999999999999" customHeight="1" x14ac:dyDescent="0.25">
      <c r="A15" s="19">
        <v>5</v>
      </c>
      <c r="B15" s="81" t="s">
        <v>87</v>
      </c>
      <c r="C15" s="43">
        <v>3</v>
      </c>
      <c r="D15" s="82">
        <f t="shared" si="0"/>
        <v>0</v>
      </c>
      <c r="E15" s="83">
        <f t="shared" si="1"/>
        <v>1.6</v>
      </c>
      <c r="F15" s="84">
        <f t="shared" si="2"/>
        <v>75</v>
      </c>
      <c r="G15" s="85">
        <v>35</v>
      </c>
      <c r="H15" s="100">
        <f t="shared" si="3"/>
        <v>40</v>
      </c>
      <c r="I15" s="86">
        <v>10</v>
      </c>
      <c r="J15" s="86"/>
      <c r="K15" s="86"/>
      <c r="L15" s="86">
        <v>15</v>
      </c>
      <c r="M15" s="86"/>
      <c r="N15" s="86"/>
      <c r="O15" s="86">
        <v>15</v>
      </c>
      <c r="P15" s="86"/>
      <c r="Q15" s="87" t="s">
        <v>31</v>
      </c>
      <c r="R15" s="88" t="s">
        <v>35</v>
      </c>
      <c r="S15" s="27" t="s">
        <v>86</v>
      </c>
      <c r="T15" s="30" t="s">
        <v>134</v>
      </c>
    </row>
    <row r="16" spans="1:20" s="1" customFormat="1" ht="19.899999999999999" customHeight="1" x14ac:dyDescent="0.25">
      <c r="A16" s="19">
        <v>6</v>
      </c>
      <c r="B16" s="220" t="s">
        <v>164</v>
      </c>
      <c r="C16" s="43">
        <v>4</v>
      </c>
      <c r="D16" s="82">
        <f t="shared" si="0"/>
        <v>0</v>
      </c>
      <c r="E16" s="83">
        <f t="shared" si="1"/>
        <v>2.4</v>
      </c>
      <c r="F16" s="84">
        <f t="shared" si="2"/>
        <v>100</v>
      </c>
      <c r="G16" s="85">
        <v>40</v>
      </c>
      <c r="H16" s="100">
        <f t="shared" si="3"/>
        <v>60</v>
      </c>
      <c r="I16" s="86">
        <v>12</v>
      </c>
      <c r="J16" s="86"/>
      <c r="K16" s="86"/>
      <c r="L16" s="86">
        <v>24</v>
      </c>
      <c r="M16" s="86"/>
      <c r="N16" s="86"/>
      <c r="O16" s="86">
        <v>24</v>
      </c>
      <c r="P16" s="86"/>
      <c r="Q16" s="87" t="s">
        <v>31</v>
      </c>
      <c r="R16" s="88" t="s">
        <v>35</v>
      </c>
      <c r="S16" s="27" t="s">
        <v>79</v>
      </c>
      <c r="T16" s="30" t="s">
        <v>135</v>
      </c>
    </row>
    <row r="17" spans="1:20" s="1" customFormat="1" ht="19.899999999999999" customHeight="1" x14ac:dyDescent="0.25">
      <c r="A17" s="167">
        <v>7</v>
      </c>
      <c r="B17" s="180" t="s">
        <v>116</v>
      </c>
      <c r="C17" s="169">
        <v>2</v>
      </c>
      <c r="D17" s="170">
        <f t="shared" si="0"/>
        <v>0</v>
      </c>
      <c r="E17" s="171">
        <f t="shared" si="1"/>
        <v>1.1599999999999999</v>
      </c>
      <c r="F17" s="172">
        <f t="shared" si="2"/>
        <v>50</v>
      </c>
      <c r="G17" s="173">
        <v>21</v>
      </c>
      <c r="H17" s="174">
        <f t="shared" si="3"/>
        <v>29</v>
      </c>
      <c r="I17" s="175">
        <v>8</v>
      </c>
      <c r="J17" s="175"/>
      <c r="K17" s="175"/>
      <c r="L17" s="175">
        <v>21</v>
      </c>
      <c r="M17" s="175"/>
      <c r="N17" s="175"/>
      <c r="O17" s="175"/>
      <c r="P17" s="175"/>
      <c r="Q17" s="176"/>
      <c r="R17" s="177" t="s">
        <v>35</v>
      </c>
      <c r="S17" s="178" t="s">
        <v>53</v>
      </c>
      <c r="T17" s="179" t="s">
        <v>136</v>
      </c>
    </row>
    <row r="18" spans="1:20" s="1" customFormat="1" ht="19.899999999999999" customHeight="1" x14ac:dyDescent="0.25">
      <c r="A18" s="97">
        <v>8</v>
      </c>
      <c r="B18" s="98" t="s">
        <v>107</v>
      </c>
      <c r="C18" s="99">
        <v>1</v>
      </c>
      <c r="D18" s="82">
        <f t="shared" si="0"/>
        <v>0</v>
      </c>
      <c r="E18" s="83">
        <f t="shared" si="1"/>
        <v>0.83333333333333337</v>
      </c>
      <c r="F18" s="84">
        <f t="shared" si="2"/>
        <v>30</v>
      </c>
      <c r="G18" s="85">
        <v>5</v>
      </c>
      <c r="H18" s="100">
        <f t="shared" si="3"/>
        <v>25</v>
      </c>
      <c r="I18" s="86">
        <v>15</v>
      </c>
      <c r="J18" s="86"/>
      <c r="K18" s="86"/>
      <c r="L18" s="86">
        <v>10</v>
      </c>
      <c r="M18" s="86"/>
      <c r="N18" s="86"/>
      <c r="O18" s="86"/>
      <c r="P18" s="86"/>
      <c r="Q18" s="87"/>
      <c r="R18" s="88" t="s">
        <v>35</v>
      </c>
      <c r="S18" s="27" t="s">
        <v>58</v>
      </c>
      <c r="T18" s="30" t="s">
        <v>108</v>
      </c>
    </row>
    <row r="19" spans="1:20" s="1" customFormat="1" ht="19.899999999999999" customHeight="1" x14ac:dyDescent="0.25">
      <c r="A19" s="19">
        <v>9</v>
      </c>
      <c r="B19" s="96" t="s">
        <v>63</v>
      </c>
      <c r="C19" s="43">
        <v>2</v>
      </c>
      <c r="D19" s="82">
        <f t="shared" si="0"/>
        <v>0</v>
      </c>
      <c r="E19" s="83">
        <f t="shared" si="1"/>
        <v>1.2</v>
      </c>
      <c r="F19" s="84">
        <f t="shared" si="2"/>
        <v>50</v>
      </c>
      <c r="G19" s="85">
        <v>20</v>
      </c>
      <c r="H19" s="100">
        <f t="shared" si="3"/>
        <v>30</v>
      </c>
      <c r="I19" s="86"/>
      <c r="J19" s="86"/>
      <c r="K19" s="86"/>
      <c r="L19" s="86">
        <v>30</v>
      </c>
      <c r="M19" s="86"/>
      <c r="N19" s="86"/>
      <c r="O19" s="86"/>
      <c r="P19" s="86"/>
      <c r="Q19" s="87"/>
      <c r="R19" s="88" t="s">
        <v>35</v>
      </c>
      <c r="S19" s="27"/>
      <c r="T19" s="30"/>
    </row>
    <row r="20" spans="1:20" ht="19.899999999999999" customHeight="1" x14ac:dyDescent="0.25">
      <c r="A20" s="19">
        <v>10</v>
      </c>
      <c r="B20" s="51" t="s">
        <v>77</v>
      </c>
      <c r="C20" s="52">
        <v>6</v>
      </c>
      <c r="D20" s="44">
        <f t="shared" si="0"/>
        <v>0</v>
      </c>
      <c r="E20" s="45">
        <f t="shared" si="1"/>
        <v>4.615384615384615</v>
      </c>
      <c r="F20" s="46">
        <f t="shared" si="2"/>
        <v>156</v>
      </c>
      <c r="G20" s="53">
        <v>36</v>
      </c>
      <c r="H20" s="100">
        <f t="shared" si="3"/>
        <v>120</v>
      </c>
      <c r="I20" s="54"/>
      <c r="J20" s="54"/>
      <c r="K20" s="54"/>
      <c r="L20" s="54"/>
      <c r="M20" s="54"/>
      <c r="N20" s="54"/>
      <c r="O20" s="54">
        <v>120</v>
      </c>
      <c r="P20" s="54"/>
      <c r="Q20" s="55" t="s">
        <v>88</v>
      </c>
      <c r="R20" s="71" t="s">
        <v>35</v>
      </c>
      <c r="S20" s="73"/>
      <c r="T20" s="74"/>
    </row>
    <row r="21" spans="1:20" ht="19.899999999999999" customHeight="1" thickBot="1" x14ac:dyDescent="0.3">
      <c r="A21" s="125">
        <v>11</v>
      </c>
      <c r="B21" s="113" t="s">
        <v>89</v>
      </c>
      <c r="C21" s="114">
        <v>1</v>
      </c>
      <c r="D21" s="115">
        <f t="shared" si="0"/>
        <v>0</v>
      </c>
      <c r="E21" s="116">
        <f t="shared" si="1"/>
        <v>0.6</v>
      </c>
      <c r="F21" s="117">
        <f t="shared" si="2"/>
        <v>25</v>
      </c>
      <c r="G21" s="118">
        <v>10</v>
      </c>
      <c r="H21" s="119">
        <f t="shared" si="3"/>
        <v>15</v>
      </c>
      <c r="I21" s="120"/>
      <c r="J21" s="120"/>
      <c r="K21" s="120"/>
      <c r="L21" s="120">
        <v>15</v>
      </c>
      <c r="M21" s="120"/>
      <c r="N21" s="120"/>
      <c r="O21" s="120"/>
      <c r="P21" s="120"/>
      <c r="Q21" s="121"/>
      <c r="R21" s="122" t="s">
        <v>35</v>
      </c>
      <c r="S21" s="123" t="s">
        <v>83</v>
      </c>
      <c r="T21" s="124" t="s">
        <v>113</v>
      </c>
    </row>
    <row r="22" spans="1:20" ht="15.75" thickBot="1" x14ac:dyDescent="0.3">
      <c r="A22" s="265" t="s">
        <v>151</v>
      </c>
      <c r="B22" s="266"/>
      <c r="C22" s="147">
        <f>SUM(C11:C21)</f>
        <v>28</v>
      </c>
      <c r="D22" s="4">
        <f t="shared" ref="D22:I22" ca="1" si="4">SUM(D11:D33)</f>
        <v>0</v>
      </c>
      <c r="E22" s="5">
        <f t="shared" ca="1" si="4"/>
        <v>19.27538461538462</v>
      </c>
      <c r="F22" s="9">
        <f t="shared" ca="1" si="4"/>
        <v>741</v>
      </c>
      <c r="G22" s="10">
        <f t="shared" ca="1" si="4"/>
        <v>247</v>
      </c>
      <c r="H22" s="101">
        <f t="shared" ca="1" si="4"/>
        <v>494</v>
      </c>
      <c r="I22" s="11">
        <f t="shared" ca="1" si="4"/>
        <v>75</v>
      </c>
      <c r="J22" s="11">
        <f t="array" ref="J22">J11:J33</f>
        <v>0</v>
      </c>
      <c r="K22" s="11">
        <f ca="1">SUM(K11:K33)</f>
        <v>0</v>
      </c>
      <c r="L22" s="11">
        <f ca="1">SUM(L11:L33)</f>
        <v>210</v>
      </c>
      <c r="M22" s="11">
        <f t="array" ref="M22">M11:M33</f>
        <v>0</v>
      </c>
      <c r="N22" s="11">
        <f ca="1">SUM(N11:N33)</f>
        <v>0</v>
      </c>
      <c r="O22" s="11">
        <f ca="1">SUM(O11:O33)</f>
        <v>209</v>
      </c>
      <c r="P22" s="11">
        <f t="array" ref="P22">P11:P33</f>
        <v>0</v>
      </c>
      <c r="Q22" s="69"/>
      <c r="R22" s="35"/>
      <c r="S22" s="28" t="s">
        <v>13</v>
      </c>
      <c r="T22" s="31" t="s">
        <v>13</v>
      </c>
    </row>
    <row r="23" spans="1:20" s="1" customFormat="1" ht="19.899999999999999" customHeight="1" x14ac:dyDescent="0.25">
      <c r="A23" s="146">
        <v>1</v>
      </c>
      <c r="B23" s="39" t="s">
        <v>92</v>
      </c>
      <c r="C23" s="43">
        <v>3</v>
      </c>
      <c r="D23" s="22">
        <f t="shared" ref="D23:D28" si="5">(J23+K23+M23+N23)*C23/F23</f>
        <v>0</v>
      </c>
      <c r="E23" s="23">
        <f t="shared" ref="E23:E28" si="6">(I23-K23+L23-N23+O23)*C23/F23</f>
        <v>1.8</v>
      </c>
      <c r="F23" s="24">
        <f t="shared" ref="F23:F28" si="7">G23+H23</f>
        <v>75</v>
      </c>
      <c r="G23" s="25">
        <v>30</v>
      </c>
      <c r="H23" s="100">
        <f t="shared" ref="H23:H28" si="8">I23+L23+O23</f>
        <v>45</v>
      </c>
      <c r="I23" s="26">
        <v>20</v>
      </c>
      <c r="J23" s="26"/>
      <c r="K23" s="26"/>
      <c r="L23" s="26">
        <v>10</v>
      </c>
      <c r="M23" s="26"/>
      <c r="N23" s="26"/>
      <c r="O23" s="26">
        <v>15</v>
      </c>
      <c r="P23" s="26"/>
      <c r="Q23" s="33" t="s">
        <v>30</v>
      </c>
      <c r="R23" s="71" t="s">
        <v>35</v>
      </c>
      <c r="S23" s="27" t="s">
        <v>93</v>
      </c>
      <c r="T23" s="77" t="s">
        <v>94</v>
      </c>
    </row>
    <row r="24" spans="1:20" s="1" customFormat="1" ht="19.899999999999999" customHeight="1" x14ac:dyDescent="0.25">
      <c r="A24" s="146">
        <v>2</v>
      </c>
      <c r="B24" s="39" t="s">
        <v>95</v>
      </c>
      <c r="C24" s="43">
        <v>2</v>
      </c>
      <c r="D24" s="22">
        <f>(J24+K24+M24+N24)*C24/F24</f>
        <v>0</v>
      </c>
      <c r="E24" s="23">
        <f t="shared" si="6"/>
        <v>1.2</v>
      </c>
      <c r="F24" s="24">
        <f t="shared" si="7"/>
        <v>50</v>
      </c>
      <c r="G24" s="25">
        <v>20</v>
      </c>
      <c r="H24" s="100">
        <f t="shared" si="8"/>
        <v>30</v>
      </c>
      <c r="I24" s="26">
        <v>10</v>
      </c>
      <c r="J24" s="26"/>
      <c r="K24" s="26"/>
      <c r="L24" s="26">
        <v>20</v>
      </c>
      <c r="M24" s="26"/>
      <c r="N24" s="26"/>
      <c r="O24" s="26"/>
      <c r="P24" s="26"/>
      <c r="Q24" s="33"/>
      <c r="R24" s="71" t="s">
        <v>35</v>
      </c>
      <c r="S24" s="27" t="s">
        <v>96</v>
      </c>
      <c r="T24" s="77" t="s">
        <v>137</v>
      </c>
    </row>
    <row r="25" spans="1:20" s="1" customFormat="1" ht="19.899999999999999" customHeight="1" x14ac:dyDescent="0.25">
      <c r="A25" s="146">
        <v>3</v>
      </c>
      <c r="B25" s="39" t="s">
        <v>97</v>
      </c>
      <c r="C25" s="43">
        <v>2</v>
      </c>
      <c r="D25" s="22">
        <f t="shared" si="5"/>
        <v>0</v>
      </c>
      <c r="E25" s="23">
        <f t="shared" si="6"/>
        <v>1.2</v>
      </c>
      <c r="F25" s="24">
        <f t="shared" si="7"/>
        <v>50</v>
      </c>
      <c r="G25" s="25">
        <v>20</v>
      </c>
      <c r="H25" s="100">
        <f t="shared" si="8"/>
        <v>30</v>
      </c>
      <c r="I25" s="26">
        <v>10</v>
      </c>
      <c r="J25" s="26"/>
      <c r="K25" s="26"/>
      <c r="L25" s="26">
        <v>20</v>
      </c>
      <c r="M25" s="26"/>
      <c r="N25" s="26"/>
      <c r="O25" s="26"/>
      <c r="P25" s="26"/>
      <c r="Q25" s="33"/>
      <c r="R25" s="71" t="s">
        <v>35</v>
      </c>
      <c r="S25" s="27" t="s">
        <v>98</v>
      </c>
      <c r="T25" s="77" t="s">
        <v>139</v>
      </c>
    </row>
    <row r="26" spans="1:20" s="1" customFormat="1" ht="19.899999999999999" customHeight="1" thickBot="1" x14ac:dyDescent="0.3">
      <c r="A26" s="146">
        <v>4</v>
      </c>
      <c r="B26" s="78" t="s">
        <v>99</v>
      </c>
      <c r="C26" s="43">
        <v>2</v>
      </c>
      <c r="D26" s="44">
        <f t="shared" si="5"/>
        <v>0</v>
      </c>
      <c r="E26" s="45">
        <f t="shared" si="6"/>
        <v>1.2</v>
      </c>
      <c r="F26" s="46">
        <f t="shared" si="7"/>
        <v>50</v>
      </c>
      <c r="G26" s="47">
        <v>20</v>
      </c>
      <c r="H26" s="100">
        <f t="shared" si="8"/>
        <v>30</v>
      </c>
      <c r="I26" s="26">
        <v>20</v>
      </c>
      <c r="J26" s="26"/>
      <c r="K26" s="26"/>
      <c r="L26" s="26">
        <v>10</v>
      </c>
      <c r="M26" s="26"/>
      <c r="N26" s="26"/>
      <c r="O26" s="26"/>
      <c r="P26" s="26"/>
      <c r="Q26" s="33"/>
      <c r="R26" s="79" t="s">
        <v>35</v>
      </c>
      <c r="S26" s="27" t="s">
        <v>100</v>
      </c>
      <c r="T26" s="77" t="s">
        <v>138</v>
      </c>
    </row>
    <row r="27" spans="1:20" s="1" customFormat="1" ht="19.899999999999999" customHeight="1" x14ac:dyDescent="0.25">
      <c r="A27" s="146">
        <v>5</v>
      </c>
      <c r="B27" s="66" t="s">
        <v>101</v>
      </c>
      <c r="C27" s="43">
        <v>2</v>
      </c>
      <c r="D27" s="44">
        <f>(J27+K27+M27+N27)*C27/F27</f>
        <v>0</v>
      </c>
      <c r="E27" s="45">
        <f t="shared" si="6"/>
        <v>1.2</v>
      </c>
      <c r="F27" s="46">
        <f t="shared" si="7"/>
        <v>50</v>
      </c>
      <c r="G27" s="47">
        <v>20</v>
      </c>
      <c r="H27" s="100">
        <f t="shared" si="8"/>
        <v>30</v>
      </c>
      <c r="I27" s="26"/>
      <c r="J27" s="26"/>
      <c r="K27" s="26"/>
      <c r="L27" s="26">
        <v>30</v>
      </c>
      <c r="M27" s="26"/>
      <c r="N27" s="26"/>
      <c r="O27" s="26"/>
      <c r="P27" s="26"/>
      <c r="Q27" s="33"/>
      <c r="R27" s="79" t="s">
        <v>35</v>
      </c>
      <c r="S27" s="76"/>
      <c r="T27" s="77"/>
    </row>
    <row r="28" spans="1:20" s="1" customFormat="1" ht="29.45" customHeight="1" thickBot="1" x14ac:dyDescent="0.3">
      <c r="A28" s="146">
        <v>6</v>
      </c>
      <c r="B28" s="63" t="s">
        <v>102</v>
      </c>
      <c r="C28" s="43">
        <v>8</v>
      </c>
      <c r="D28" s="44">
        <f t="shared" si="5"/>
        <v>0</v>
      </c>
      <c r="E28" s="45">
        <f t="shared" si="6"/>
        <v>6.666666666666667</v>
      </c>
      <c r="F28" s="46">
        <f t="shared" si="7"/>
        <v>240</v>
      </c>
      <c r="G28" s="47">
        <v>40</v>
      </c>
      <c r="H28" s="100">
        <f t="shared" si="8"/>
        <v>200</v>
      </c>
      <c r="I28" s="26"/>
      <c r="J28" s="26"/>
      <c r="K28" s="26"/>
      <c r="L28" s="48"/>
      <c r="M28" s="26"/>
      <c r="N28" s="26"/>
      <c r="O28" s="26">
        <v>200</v>
      </c>
      <c r="P28" s="26"/>
      <c r="Q28" s="33" t="s">
        <v>88</v>
      </c>
      <c r="R28" s="79" t="s">
        <v>36</v>
      </c>
      <c r="S28" s="76"/>
      <c r="T28" s="77"/>
    </row>
    <row r="29" spans="1:20" ht="23.45" customHeight="1" thickBot="1" x14ac:dyDescent="0.3">
      <c r="A29" s="229" t="s">
        <v>152</v>
      </c>
      <c r="B29" s="230"/>
      <c r="C29" s="149">
        <f t="shared" ref="C29:I29" si="9">SUM(C23:C28)</f>
        <v>19</v>
      </c>
      <c r="D29" s="132">
        <f t="shared" si="9"/>
        <v>0</v>
      </c>
      <c r="E29" s="133">
        <f t="shared" si="9"/>
        <v>13.266666666666667</v>
      </c>
      <c r="F29" s="134">
        <f t="shared" si="9"/>
        <v>515</v>
      </c>
      <c r="G29" s="135">
        <f t="shared" si="9"/>
        <v>150</v>
      </c>
      <c r="H29" s="136">
        <f t="shared" si="9"/>
        <v>365</v>
      </c>
      <c r="I29" s="137">
        <f t="shared" si="9"/>
        <v>60</v>
      </c>
      <c r="J29" s="137">
        <f t="array" ref="J29">J23:J28</f>
        <v>0</v>
      </c>
      <c r="K29" s="137">
        <f>SUM(K23:K28)</f>
        <v>0</v>
      </c>
      <c r="L29" s="137">
        <f>SUM(L23:L28)</f>
        <v>90</v>
      </c>
      <c r="M29" s="137">
        <f t="array" ref="M29">M23:M28</f>
        <v>0</v>
      </c>
      <c r="N29" s="137">
        <f>SUM(N23:N28)</f>
        <v>0</v>
      </c>
      <c r="O29" s="137">
        <f>SUM(O23:O28)</f>
        <v>215</v>
      </c>
      <c r="P29" s="137">
        <f t="array" ref="P29">P23:P28</f>
        <v>0</v>
      </c>
      <c r="Q29" s="138"/>
      <c r="R29" s="139"/>
      <c r="S29" s="140" t="s">
        <v>13</v>
      </c>
      <c r="T29" s="141" t="s">
        <v>13</v>
      </c>
    </row>
    <row r="30" spans="1:20" ht="26.45" customHeight="1" thickBot="1" x14ac:dyDescent="0.3">
      <c r="A30" s="265" t="s">
        <v>154</v>
      </c>
      <c r="B30" s="266"/>
      <c r="C30" s="150">
        <f>SUM(C22+C29)</f>
        <v>47</v>
      </c>
      <c r="D30" s="153">
        <f t="shared" ref="D30:P30" ca="1" si="10">SUM(D22+D29)</f>
        <v>0</v>
      </c>
      <c r="E30" s="153">
        <f t="shared" ca="1" si="10"/>
        <v>32.54205128205129</v>
      </c>
      <c r="F30" s="150">
        <f t="shared" ca="1" si="10"/>
        <v>1256</v>
      </c>
      <c r="G30" s="150">
        <f t="shared" ca="1" si="10"/>
        <v>397</v>
      </c>
      <c r="H30" s="150">
        <f t="shared" ca="1" si="10"/>
        <v>859</v>
      </c>
      <c r="I30" s="150">
        <f t="shared" ca="1" si="10"/>
        <v>135</v>
      </c>
      <c r="J30" s="150">
        <f t="shared" si="10"/>
        <v>0</v>
      </c>
      <c r="K30" s="150">
        <f t="shared" ca="1" si="10"/>
        <v>0</v>
      </c>
      <c r="L30" s="150">
        <f t="shared" ca="1" si="10"/>
        <v>300</v>
      </c>
      <c r="M30" s="150">
        <f t="shared" si="10"/>
        <v>0</v>
      </c>
      <c r="N30" s="150">
        <f t="shared" ca="1" si="10"/>
        <v>0</v>
      </c>
      <c r="O30" s="150">
        <f t="shared" ca="1" si="10"/>
        <v>424</v>
      </c>
      <c r="P30" s="150">
        <f t="shared" si="10"/>
        <v>0</v>
      </c>
      <c r="Q30" s="152"/>
      <c r="R30" s="151"/>
      <c r="S30" s="129"/>
      <c r="T30" s="129"/>
    </row>
    <row r="32" spans="1:20" x14ac:dyDescent="0.25">
      <c r="B32" s="183" t="s">
        <v>160</v>
      </c>
    </row>
    <row r="33" spans="1:20" s="148" customFormat="1" ht="16.899999999999999" customHeight="1" x14ac:dyDescent="0.2">
      <c r="A33" s="154">
        <v>1</v>
      </c>
      <c r="B33" s="155" t="s">
        <v>156</v>
      </c>
      <c r="C33" s="156">
        <v>1</v>
      </c>
      <c r="D33" s="157">
        <f>(J33+K33+M33+N33)*C33/F33</f>
        <v>0</v>
      </c>
      <c r="E33" s="158">
        <f>(I33-K33+L33-N33+O33)*C33/F33</f>
        <v>0.66666666666666663</v>
      </c>
      <c r="F33" s="159">
        <f>G33+H33</f>
        <v>30</v>
      </c>
      <c r="G33" s="156">
        <v>10</v>
      </c>
      <c r="H33" s="159">
        <f>I33+L33+O33</f>
        <v>20</v>
      </c>
      <c r="I33" s="156">
        <v>10</v>
      </c>
      <c r="J33" s="156"/>
      <c r="K33" s="156"/>
      <c r="L33" s="156">
        <v>10</v>
      </c>
      <c r="M33" s="156"/>
      <c r="N33" s="156"/>
      <c r="O33" s="156"/>
      <c r="P33" s="156"/>
      <c r="Q33" s="160"/>
      <c r="R33" s="161" t="s">
        <v>35</v>
      </c>
      <c r="S33" s="182" t="s">
        <v>90</v>
      </c>
      <c r="T33" s="162" t="s">
        <v>91</v>
      </c>
    </row>
    <row r="35" spans="1:20" x14ac:dyDescent="0.25">
      <c r="B35" s="21" t="s">
        <v>155</v>
      </c>
    </row>
  </sheetData>
  <mergeCells count="44">
    <mergeCell ref="A22:B22"/>
    <mergeCell ref="K9:K10"/>
    <mergeCell ref="L9:L10"/>
    <mergeCell ref="M9:M10"/>
    <mergeCell ref="N9:N10"/>
    <mergeCell ref="A9:A10"/>
    <mergeCell ref="B9:B10"/>
    <mergeCell ref="C9:C10"/>
    <mergeCell ref="G9:G10"/>
    <mergeCell ref="I9:I10"/>
    <mergeCell ref="J9:J10"/>
    <mergeCell ref="R9:R10"/>
    <mergeCell ref="S9:S10"/>
    <mergeCell ref="T9:T10"/>
    <mergeCell ref="O9:O10"/>
    <mergeCell ref="P9:P10"/>
    <mergeCell ref="Q9:Q10"/>
    <mergeCell ref="H6:Q6"/>
    <mergeCell ref="R6:R8"/>
    <mergeCell ref="S6:S8"/>
    <mergeCell ref="T6:T8"/>
    <mergeCell ref="C7:C8"/>
    <mergeCell ref="D7:D8"/>
    <mergeCell ref="E7:E8"/>
    <mergeCell ref="H7:H8"/>
    <mergeCell ref="I7:K7"/>
    <mergeCell ref="L7:N7"/>
    <mergeCell ref="O7:Q7"/>
    <mergeCell ref="A29:B29"/>
    <mergeCell ref="A30:B30"/>
    <mergeCell ref="A1:T1"/>
    <mergeCell ref="A2:T2"/>
    <mergeCell ref="A3:T3"/>
    <mergeCell ref="A4:K4"/>
    <mergeCell ref="L4:Q4"/>
    <mergeCell ref="R4:T4"/>
    <mergeCell ref="A5:K5"/>
    <mergeCell ref="L5:Q5"/>
    <mergeCell ref="R5:T5"/>
    <mergeCell ref="A6:A8"/>
    <mergeCell ref="B6:B8"/>
    <mergeCell ref="C6:E6"/>
    <mergeCell ref="F6:F8"/>
    <mergeCell ref="G6:G8"/>
  </mergeCells>
  <pageMargins left="0.7" right="0.7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1</vt:i4>
      </vt:variant>
    </vt:vector>
  </HeadingPairs>
  <TitlesOfParts>
    <vt:vector size="3" baseType="lpstr">
      <vt:lpstr>1 rok </vt:lpstr>
      <vt:lpstr>2 rok </vt:lpstr>
      <vt:lpstr>'1 rok '!Tytuły_wydruku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2024-09-27T14:14:43Z</dcterms:modified>
</cp:coreProperties>
</file>