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8BF11755-D24F-4973-8C45-5AF4E7F32E47}" xr6:coauthVersionLast="36" xr6:coauthVersionMax="36" xr10:uidLastSave="{00000000-0000-0000-0000-000000000000}"/>
  <bookViews>
    <workbookView xWindow="0" yWindow="0" windowWidth="28800" windowHeight="10125" xr2:uid="{00000000-000D-0000-FFFF-FFFF00000000}"/>
  </bookViews>
  <sheets>
    <sheet name="1 rok" sheetId="2" r:id="rId1"/>
    <sheet name="2 rok" sheetId="3" r:id="rId2"/>
    <sheet name="3 rok" sheetId="4" r:id="rId3"/>
  </sheets>
  <definedNames>
    <definedName name="_xlnm.Print_Area" localSheetId="2">'3 rok'!$A$1:$R$38</definedName>
    <definedName name="_xlnm.Print_Titles" localSheetId="0">'1 rok'!$6:$8</definedName>
  </definedNames>
  <calcPr calcId="191029"/>
</workbook>
</file>

<file path=xl/calcChain.xml><?xml version="1.0" encoding="utf-8"?>
<calcChain xmlns="http://schemas.openxmlformats.org/spreadsheetml/2006/main">
  <c r="C38" i="4" l="1"/>
  <c r="G37" i="4" l="1"/>
  <c r="E37" i="4"/>
  <c r="F37" i="4"/>
  <c r="E36" i="4"/>
  <c r="D36" i="4"/>
  <c r="H35" i="4"/>
  <c r="F35" i="4" s="1"/>
  <c r="E35" i="4" s="1"/>
  <c r="C37" i="4"/>
  <c r="G17" i="4"/>
  <c r="I17" i="4"/>
  <c r="J17" i="4"/>
  <c r="K17" i="4"/>
  <c r="L17" i="4"/>
  <c r="M17" i="4"/>
  <c r="N17" i="4"/>
  <c r="O17" i="4"/>
  <c r="P17" i="4"/>
  <c r="H34" i="4"/>
  <c r="F34" i="4" s="1"/>
  <c r="O18" i="3"/>
  <c r="G30" i="3"/>
  <c r="I30" i="3"/>
  <c r="J30" i="3"/>
  <c r="K30" i="3"/>
  <c r="L30" i="3"/>
  <c r="M30" i="3"/>
  <c r="N30" i="3"/>
  <c r="O30" i="3"/>
  <c r="P30" i="3"/>
  <c r="O46" i="3"/>
  <c r="G45" i="3"/>
  <c r="I45" i="3"/>
  <c r="J45" i="3"/>
  <c r="K45" i="3"/>
  <c r="L45" i="3"/>
  <c r="M45" i="3"/>
  <c r="N45" i="3"/>
  <c r="O45" i="3"/>
  <c r="P45" i="3"/>
  <c r="G52" i="2"/>
  <c r="I52" i="2"/>
  <c r="J52" i="2"/>
  <c r="K52" i="2"/>
  <c r="L52" i="2"/>
  <c r="M52" i="2"/>
  <c r="N52" i="2"/>
  <c r="O52" i="2"/>
  <c r="P52" i="2"/>
  <c r="C45" i="3"/>
  <c r="C30" i="3"/>
  <c r="C27" i="2"/>
  <c r="D35" i="4" l="1"/>
  <c r="E34" i="4"/>
  <c r="D34" i="4"/>
  <c r="F43" i="2" l="1"/>
  <c r="E43" i="2" s="1"/>
  <c r="D43" i="2" l="1"/>
  <c r="H30" i="4"/>
  <c r="F30" i="4" s="1"/>
  <c r="H31" i="4"/>
  <c r="F31" i="4" s="1"/>
  <c r="H32" i="4"/>
  <c r="F32" i="4" s="1"/>
  <c r="H33" i="4"/>
  <c r="F33" i="4" s="1"/>
  <c r="H29" i="4"/>
  <c r="F29" i="4" s="1"/>
  <c r="G24" i="4"/>
  <c r="G38" i="4" s="1"/>
  <c r="H20" i="4"/>
  <c r="F20" i="4" s="1"/>
  <c r="H21" i="4"/>
  <c r="F21" i="4" s="1"/>
  <c r="H22" i="4"/>
  <c r="F22" i="4" s="1"/>
  <c r="H23" i="4"/>
  <c r="F23" i="4" s="1"/>
  <c r="H19" i="4"/>
  <c r="F19" i="4" s="1"/>
  <c r="H18" i="4"/>
  <c r="F18" i="4" s="1"/>
  <c r="C24" i="4"/>
  <c r="C17" i="4"/>
  <c r="C26" i="4" s="1"/>
  <c r="H12" i="4"/>
  <c r="F12" i="4" s="1"/>
  <c r="H13" i="4"/>
  <c r="F13" i="4" s="1"/>
  <c r="H14" i="4"/>
  <c r="F14" i="4" s="1"/>
  <c r="H15" i="4"/>
  <c r="F15" i="4" s="1"/>
  <c r="H16" i="4"/>
  <c r="F16" i="4" s="1"/>
  <c r="H11" i="4"/>
  <c r="H39" i="3"/>
  <c r="F39" i="3" s="1"/>
  <c r="H37" i="3"/>
  <c r="F37" i="3" s="1"/>
  <c r="H35" i="3"/>
  <c r="H42" i="3"/>
  <c r="F42" i="3" s="1"/>
  <c r="H44" i="3"/>
  <c r="F44" i="3" s="1"/>
  <c r="H43" i="3"/>
  <c r="F43" i="3" s="1"/>
  <c r="H41" i="3"/>
  <c r="F41" i="3" s="1"/>
  <c r="H38" i="3"/>
  <c r="F38" i="3" s="1"/>
  <c r="H22" i="3"/>
  <c r="F22" i="3" s="1"/>
  <c r="H23" i="3"/>
  <c r="F23" i="3" s="1"/>
  <c r="H24" i="3"/>
  <c r="F24" i="3" s="1"/>
  <c r="H26" i="3"/>
  <c r="F26" i="3" s="1"/>
  <c r="H27" i="3"/>
  <c r="F27" i="3" s="1"/>
  <c r="H29" i="3"/>
  <c r="F29" i="3" s="1"/>
  <c r="H28" i="3"/>
  <c r="F28" i="3" s="1"/>
  <c r="H20" i="3"/>
  <c r="F20" i="3" s="1"/>
  <c r="H25" i="3"/>
  <c r="F25" i="3" s="1"/>
  <c r="H21" i="3"/>
  <c r="F21" i="3" s="1"/>
  <c r="H19" i="3"/>
  <c r="G18" i="3"/>
  <c r="G46" i="3" s="1"/>
  <c r="C18" i="3"/>
  <c r="C32" i="3" s="1"/>
  <c r="F19" i="3" l="1"/>
  <c r="F30" i="3" s="1"/>
  <c r="H30" i="3"/>
  <c r="F35" i="3"/>
  <c r="F45" i="3" s="1"/>
  <c r="H45" i="3"/>
  <c r="F11" i="4"/>
  <c r="F17" i="4" s="1"/>
  <c r="H17" i="4"/>
  <c r="F24" i="4"/>
  <c r="H24" i="4"/>
  <c r="H37" i="4"/>
  <c r="H14" i="3"/>
  <c r="F14" i="3" s="1"/>
  <c r="H15" i="3"/>
  <c r="F15" i="3" s="1"/>
  <c r="H16" i="3"/>
  <c r="F16" i="3" s="1"/>
  <c r="H17" i="3"/>
  <c r="F17" i="3" s="1"/>
  <c r="H13" i="3"/>
  <c r="F13" i="3" s="1"/>
  <c r="H12" i="3"/>
  <c r="F12" i="3" s="1"/>
  <c r="H11" i="3"/>
  <c r="F11" i="3" s="1"/>
  <c r="F12" i="2"/>
  <c r="G27" i="2"/>
  <c r="H14" i="2"/>
  <c r="F14" i="2" s="1"/>
  <c r="O27" i="2"/>
  <c r="L27" i="2"/>
  <c r="I27" i="2"/>
  <c r="C52" i="2"/>
  <c r="C37" i="2"/>
  <c r="C39" i="2" s="1"/>
  <c r="H38" i="4" l="1"/>
  <c r="F38" i="4"/>
  <c r="E33" i="4"/>
  <c r="E39" i="3" l="1"/>
  <c r="D39" i="3"/>
  <c r="D33" i="4"/>
  <c r="D30" i="4"/>
  <c r="E30" i="4"/>
  <c r="E14" i="4"/>
  <c r="D14" i="4"/>
  <c r="H22" i="2"/>
  <c r="F22" i="2" s="1"/>
  <c r="D19" i="4" l="1"/>
  <c r="E19" i="4"/>
  <c r="H47" i="2"/>
  <c r="F47" i="2" s="1"/>
  <c r="H49" i="2"/>
  <c r="F49" i="2" s="1"/>
  <c r="E35" i="3"/>
  <c r="E37" i="3"/>
  <c r="D42" i="3"/>
  <c r="D49" i="2" l="1"/>
  <c r="E49" i="2"/>
  <c r="D47" i="2"/>
  <c r="E47" i="2"/>
  <c r="D35" i="3"/>
  <c r="D37" i="3"/>
  <c r="E42" i="3"/>
  <c r="E21" i="3" l="1"/>
  <c r="D21" i="3"/>
  <c r="G37" i="2"/>
  <c r="G53" i="2" s="1"/>
  <c r="I37" i="2"/>
  <c r="I53" i="2" s="1"/>
  <c r="J37" i="2"/>
  <c r="K37" i="2"/>
  <c r="L37" i="2"/>
  <c r="L53" i="2" s="1"/>
  <c r="M37" i="2"/>
  <c r="N37" i="2"/>
  <c r="O37" i="2"/>
  <c r="O53" i="2" s="1"/>
  <c r="P37" i="2"/>
  <c r="J27" i="2"/>
  <c r="K27" i="2"/>
  <c r="M27" i="2"/>
  <c r="M53" i="2" s="1"/>
  <c r="N27" i="2"/>
  <c r="N53" i="2" s="1"/>
  <c r="P27" i="2"/>
  <c r="Q27" i="2"/>
  <c r="K53" i="2" l="1"/>
  <c r="P53" i="2"/>
  <c r="J53" i="2"/>
  <c r="C53" i="2"/>
  <c r="H25" i="2"/>
  <c r="F25" i="2" s="1"/>
  <c r="H26" i="2"/>
  <c r="F26" i="2" s="1"/>
  <c r="E25" i="2" l="1"/>
  <c r="D25" i="2"/>
  <c r="E26" i="2"/>
  <c r="D26" i="2"/>
  <c r="H31" i="2"/>
  <c r="F31" i="2" s="1"/>
  <c r="I18" i="3"/>
  <c r="I46" i="3" s="1"/>
  <c r="J18" i="3"/>
  <c r="J46" i="3" s="1"/>
  <c r="K18" i="3"/>
  <c r="K46" i="3" s="1"/>
  <c r="L18" i="3"/>
  <c r="L46" i="3" s="1"/>
  <c r="M18" i="3"/>
  <c r="M46" i="3" s="1"/>
  <c r="N18" i="3"/>
  <c r="N46" i="3" s="1"/>
  <c r="P18" i="3"/>
  <c r="P46" i="3" s="1"/>
  <c r="E31" i="2" l="1"/>
  <c r="D31" i="2"/>
  <c r="C46" i="3"/>
  <c r="E17" i="3"/>
  <c r="D17" i="3"/>
  <c r="I37" i="4"/>
  <c r="J37" i="4"/>
  <c r="K37" i="4"/>
  <c r="L37" i="4"/>
  <c r="M37" i="4"/>
  <c r="N37" i="4"/>
  <c r="O37" i="4"/>
  <c r="P37" i="4"/>
  <c r="I24" i="4" l="1"/>
  <c r="I38" i="4" s="1"/>
  <c r="J24" i="4"/>
  <c r="J38" i="4" s="1"/>
  <c r="K24" i="4"/>
  <c r="K38" i="4" s="1"/>
  <c r="L24" i="4"/>
  <c r="L38" i="4" s="1"/>
  <c r="M24" i="4"/>
  <c r="M38" i="4" s="1"/>
  <c r="N24" i="4"/>
  <c r="N38" i="4" s="1"/>
  <c r="O24" i="4"/>
  <c r="O38" i="4" s="1"/>
  <c r="P24" i="4"/>
  <c r="P38" i="4" s="1"/>
  <c r="E29" i="4" l="1"/>
  <c r="D29" i="4"/>
  <c r="E13" i="4" l="1"/>
  <c r="D11" i="4"/>
  <c r="E11" i="4"/>
  <c r="D20" i="4"/>
  <c r="E20" i="4"/>
  <c r="D18" i="4"/>
  <c r="E18" i="4"/>
  <c r="D32" i="4"/>
  <c r="E32" i="4"/>
  <c r="D21" i="4"/>
  <c r="E21" i="4"/>
  <c r="D16" i="4"/>
  <c r="E16" i="4"/>
  <c r="D31" i="4"/>
  <c r="E31" i="4"/>
  <c r="D12" i="4"/>
  <c r="E12" i="4"/>
  <c r="D15" i="4"/>
  <c r="E15" i="4"/>
  <c r="D22" i="4"/>
  <c r="E22" i="4"/>
  <c r="D23" i="4"/>
  <c r="E23" i="4"/>
  <c r="E17" i="4" l="1"/>
  <c r="E24" i="4"/>
  <c r="D37" i="4"/>
  <c r="D24" i="4"/>
  <c r="D13" i="4"/>
  <c r="D17" i="4" s="1"/>
  <c r="D38" i="4" l="1"/>
  <c r="E38" i="4"/>
  <c r="E43" i="3"/>
  <c r="E25" i="3"/>
  <c r="E20" i="3"/>
  <c r="E28" i="3"/>
  <c r="E41" i="3"/>
  <c r="E44" i="3"/>
  <c r="E15" i="3"/>
  <c r="E14" i="3"/>
  <c r="E27" i="3"/>
  <c r="E22" i="3"/>
  <c r="E26" i="3"/>
  <c r="E13" i="3"/>
  <c r="E24" i="3"/>
  <c r="E23" i="3"/>
  <c r="E12" i="3"/>
  <c r="E19" i="3"/>
  <c r="H18" i="3" l="1"/>
  <c r="H46" i="3" s="1"/>
  <c r="D19" i="3"/>
  <c r="D24" i="3"/>
  <c r="D26" i="3"/>
  <c r="D22" i="3"/>
  <c r="D14" i="3"/>
  <c r="D15" i="3"/>
  <c r="D44" i="3"/>
  <c r="D28" i="3"/>
  <c r="D25" i="3"/>
  <c r="D12" i="3"/>
  <c r="D23" i="3"/>
  <c r="D13" i="3"/>
  <c r="D27" i="3"/>
  <c r="D41" i="3"/>
  <c r="D20" i="3"/>
  <c r="D43" i="3"/>
  <c r="F18" i="3" l="1"/>
  <c r="F46" i="3" s="1"/>
  <c r="E11" i="3"/>
  <c r="D11" i="3"/>
  <c r="E38" i="3"/>
  <c r="E45" i="3" s="1"/>
  <c r="D38" i="3"/>
  <c r="D45" i="3" s="1"/>
  <c r="D29" i="3"/>
  <c r="D30" i="3" s="1"/>
  <c r="E29" i="3"/>
  <c r="E30" i="3" s="1"/>
  <c r="E16" i="3"/>
  <c r="D16" i="3"/>
  <c r="H16" i="2"/>
  <c r="F16" i="2" l="1"/>
  <c r="E16" i="2" s="1"/>
  <c r="E18" i="3"/>
  <c r="E46" i="3" s="1"/>
  <c r="D18" i="3"/>
  <c r="D46" i="3" s="1"/>
  <c r="D16" i="2" l="1"/>
  <c r="H15" i="2"/>
  <c r="F15" i="2" l="1"/>
  <c r="H50" i="2"/>
  <c r="H11" i="2"/>
  <c r="F11" i="2" s="1"/>
  <c r="H13" i="2"/>
  <c r="F13" i="2" s="1"/>
  <c r="H23" i="2"/>
  <c r="F23" i="2" s="1"/>
  <c r="H24" i="2"/>
  <c r="F24" i="2" s="1"/>
  <c r="H33" i="2"/>
  <c r="F33" i="2" s="1"/>
  <c r="H36" i="2"/>
  <c r="F36" i="2" s="1"/>
  <c r="H51" i="2"/>
  <c r="F51" i="2" s="1"/>
  <c r="H46" i="2"/>
  <c r="F46" i="2" s="1"/>
  <c r="H34" i="2"/>
  <c r="F34" i="2" s="1"/>
  <c r="H35" i="2"/>
  <c r="F35" i="2" s="1"/>
  <c r="H48" i="2"/>
  <c r="F48" i="2" s="1"/>
  <c r="F45" i="2"/>
  <c r="E45" i="2" s="1"/>
  <c r="E22" i="2"/>
  <c r="H21" i="2"/>
  <c r="H20" i="2"/>
  <c r="F20" i="2" s="1"/>
  <c r="F21" i="2" l="1"/>
  <c r="E21" i="2" s="1"/>
  <c r="F50" i="2"/>
  <c r="D50" i="2" s="1"/>
  <c r="D22" i="2"/>
  <c r="D36" i="2"/>
  <c r="E36" i="2"/>
  <c r="D33" i="2"/>
  <c r="E33" i="2"/>
  <c r="D23" i="2"/>
  <c r="E23" i="2"/>
  <c r="D11" i="2"/>
  <c r="E11" i="2"/>
  <c r="D51" i="2"/>
  <c r="E51" i="2"/>
  <c r="D24" i="2"/>
  <c r="E24" i="2"/>
  <c r="D34" i="2"/>
  <c r="E34" i="2"/>
  <c r="D46" i="2"/>
  <c r="E46" i="2"/>
  <c r="D48" i="2"/>
  <c r="E48" i="2"/>
  <c r="D35" i="2"/>
  <c r="E35" i="2"/>
  <c r="D45" i="2"/>
  <c r="D21" i="2"/>
  <c r="H42" i="2"/>
  <c r="H52" i="2" s="1"/>
  <c r="H28" i="2"/>
  <c r="D15" i="2"/>
  <c r="H29" i="2"/>
  <c r="F29" i="2" s="1"/>
  <c r="H17" i="2"/>
  <c r="H30" i="2"/>
  <c r="F30" i="2" s="1"/>
  <c r="H18" i="2"/>
  <c r="H32" i="2"/>
  <c r="F32" i="2" s="1"/>
  <c r="E32" i="2" s="1"/>
  <c r="H19" i="2"/>
  <c r="F19" i="2" s="1"/>
  <c r="F17" i="2" l="1"/>
  <c r="D17" i="2" s="1"/>
  <c r="H27" i="2"/>
  <c r="H53" i="2" s="1"/>
  <c r="F18" i="2"/>
  <c r="D18" i="2" s="1"/>
  <c r="F28" i="2"/>
  <c r="F37" i="2" s="1"/>
  <c r="H37" i="2"/>
  <c r="E50" i="2"/>
  <c r="E13" i="2"/>
  <c r="D13" i="2"/>
  <c r="E20" i="2"/>
  <c r="D20" i="2"/>
  <c r="F42" i="2"/>
  <c r="E29" i="2"/>
  <c r="D29" i="2"/>
  <c r="E30" i="2"/>
  <c r="D30" i="2"/>
  <c r="E18" i="2"/>
  <c r="E15" i="2"/>
  <c r="D32" i="2"/>
  <c r="E42" i="2" l="1"/>
  <c r="E52" i="2" s="1"/>
  <c r="F52" i="2"/>
  <c r="E17" i="2"/>
  <c r="D28" i="2"/>
  <c r="D37" i="2" s="1"/>
  <c r="E28" i="2"/>
  <c r="E37" i="2" s="1"/>
  <c r="F27" i="2"/>
  <c r="F53" i="2" s="1"/>
  <c r="D14" i="2"/>
  <c r="E14" i="2"/>
  <c r="D12" i="2"/>
  <c r="E12" i="2"/>
  <c r="D19" i="2"/>
  <c r="E19" i="2"/>
  <c r="D42" i="2"/>
  <c r="D52" i="2" s="1"/>
  <c r="E27" i="2" l="1"/>
  <c r="E53" i="2" s="1"/>
  <c r="D27" i="2"/>
  <c r="D53" i="2" s="1"/>
</calcChain>
</file>

<file path=xl/sharedStrings.xml><?xml version="1.0" encoding="utf-8"?>
<sst xmlns="http://schemas.openxmlformats.org/spreadsheetml/2006/main" count="516" uniqueCount="252">
  <si>
    <t>wykłady</t>
  </si>
  <si>
    <t>seminaria</t>
  </si>
  <si>
    <t>ćwiczenia</t>
  </si>
  <si>
    <t>ECTS</t>
  </si>
  <si>
    <t>forma zaliczenia</t>
  </si>
  <si>
    <t>koordynator zajęć/grupy zajęć</t>
  </si>
  <si>
    <t>w tym e-learning</t>
  </si>
  <si>
    <t>kategoria ćwiczeń</t>
  </si>
  <si>
    <t>łaczna liczba godzin w.</t>
  </si>
  <si>
    <t>łączna liczba godzin s.</t>
  </si>
  <si>
    <t>łaczna liczba godzin ćw.</t>
  </si>
  <si>
    <t>zajęcia/grupy zajęć</t>
  </si>
  <si>
    <t>xxx</t>
  </si>
  <si>
    <t>l.p.</t>
  </si>
  <si>
    <t>liczba godzin samodzielnej pracy studenta</t>
  </si>
  <si>
    <t>w tym metodą symulacji</t>
  </si>
  <si>
    <t>łączna liczba godzin zajęć</t>
  </si>
  <si>
    <t>zajęcia</t>
  </si>
  <si>
    <t xml:space="preserve">łączna liczba godzin 
</t>
  </si>
  <si>
    <t>w tym ECTS zajęć z bezpośrednim udziałem nauczycieli/ prowadzących zajęcia</t>
  </si>
  <si>
    <t>dane z kolumn:
7+8</t>
  </si>
  <si>
    <t>w tym online</t>
  </si>
  <si>
    <t>w tym ECTS 
zajęć z wykorzystaniem metod i technik kształcenia na odległość</t>
  </si>
  <si>
    <t>dane z kolumn: (10+11+13+14)x3:6</t>
  </si>
  <si>
    <t>dane z kolumn:
9+12+15</t>
  </si>
  <si>
    <t xml:space="preserve">dane z kolumn: 
[(9-11) + (12-14) + 15] x 3:6 </t>
  </si>
  <si>
    <t>Wydział: Medyczny</t>
  </si>
  <si>
    <t>semestr: I i II</t>
  </si>
  <si>
    <t xml:space="preserve">forma studiów: stacjonarne </t>
  </si>
  <si>
    <t>łączna liczba semestrów: 6</t>
  </si>
  <si>
    <t>poziom studiów: studia pierwszego stopnia</t>
  </si>
  <si>
    <t>A</t>
  </si>
  <si>
    <t>C</t>
  </si>
  <si>
    <t>Przysposobienie biblioteczne</t>
  </si>
  <si>
    <t>Inspektorat BHP</t>
  </si>
  <si>
    <t>Katedra i Zakład Anatomii Prawidłowej</t>
  </si>
  <si>
    <t>Zakład Immunobiologii</t>
  </si>
  <si>
    <t>Rada Uczelniana Samorządu Studenckiego</t>
  </si>
  <si>
    <t>Katedra i Zakład Biologii Komórki</t>
  </si>
  <si>
    <t>Studium Języków Obcych</t>
  </si>
  <si>
    <t>Biblioteka Główna UMP</t>
  </si>
  <si>
    <t>Katedra Nauk Społecznych i Humanistycznych</t>
  </si>
  <si>
    <t>Katedra i Zakład Fizjologii</t>
  </si>
  <si>
    <t>Studium Wychowania Fizycznego i Sportu</t>
  </si>
  <si>
    <t>KIERUNEK STUDIÓW: BIOTECHNOLOGIA MEDYCZNA</t>
  </si>
  <si>
    <t>BHP</t>
  </si>
  <si>
    <t>Szkolenie z praw i obowiązków studenta</t>
  </si>
  <si>
    <t>Zakład Immunologii Nowotworów</t>
  </si>
  <si>
    <t>Zakład Filozofii Medycyny i Bioetyki</t>
  </si>
  <si>
    <t>Zakład Optometrii</t>
  </si>
  <si>
    <t>Katedra i Zakład Psychologii Klinicznej</t>
  </si>
  <si>
    <t>Zakład Medycyny Środowiskowej</t>
  </si>
  <si>
    <t>Katedra i Zakład Chemii Nieorganicznej i Analitycznej</t>
  </si>
  <si>
    <t>Katedra i Zakład Chemii Organicznej</t>
  </si>
  <si>
    <t>Klinika Hipertensjologii, Angiologii i Chorób Wewnętrznych</t>
  </si>
  <si>
    <t>Katedra i Zakład Genetyki Medycznej</t>
  </si>
  <si>
    <t>Katedra i Zakład Histologii i Embriologii</t>
  </si>
  <si>
    <t>Katedra i Zakład Informatyki i Statystyki</t>
  </si>
  <si>
    <t>Katedra i Klinika Neurologii Wieku Rozwojowego</t>
  </si>
  <si>
    <t>Zaliczenie</t>
  </si>
  <si>
    <t>Egzamin</t>
  </si>
  <si>
    <t>Jednostka Koordynująca</t>
  </si>
  <si>
    <t>Parazytologia* (Z)</t>
  </si>
  <si>
    <t>Perspektywy antropologiczne w biotechnologii* (Z)</t>
  </si>
  <si>
    <t>Markery nowotworowe* (Z)</t>
  </si>
  <si>
    <t>Identyfikacja osobnicza w kryminalistyce* (L)</t>
  </si>
  <si>
    <t>Doraźna pomoc medyczna* (Z)</t>
  </si>
  <si>
    <t>Zakład Ratownictwa Medycznego</t>
  </si>
  <si>
    <t>Fakultety*</t>
  </si>
  <si>
    <t>Katedra i Zakład Genetyki i Mikrobiologii Farmaceutycznej</t>
  </si>
  <si>
    <t xml:space="preserve">Podlewski Roland dr n. hum. </t>
  </si>
  <si>
    <t>jednostka prowadząca</t>
  </si>
  <si>
    <t>B</t>
  </si>
  <si>
    <t>Katedra i Zakład Chemii Klinicznej i Diagnostyki Molekularnej</t>
  </si>
  <si>
    <t>Katedra i Zakład Biochemii Farmaceutycznej</t>
  </si>
  <si>
    <t>Katedra i Zakład Technologii Chemicznej Środków Leczniczych</t>
  </si>
  <si>
    <t>Katedra i Zakład Farmacji Fizycznej i Farmakokinetyki</t>
  </si>
  <si>
    <t>Nanotechnologia* (Z)</t>
  </si>
  <si>
    <t>Patomorfologia* (Z)</t>
  </si>
  <si>
    <t>Zakład Patomorfologii Klinicznej</t>
  </si>
  <si>
    <t>Praktyki wakacyjne*</t>
  </si>
  <si>
    <t>Zakład Histologii i Embriologii</t>
  </si>
  <si>
    <t>prof. dr hab. n.med. Ruciński Marcin</t>
  </si>
  <si>
    <t>Techniki obrazowania* (L)</t>
  </si>
  <si>
    <t>Katedra i Zakład Elektroradiologii</t>
  </si>
  <si>
    <t>Nutrigenomika* (Z)</t>
  </si>
  <si>
    <t>semestr: V i VI</t>
  </si>
  <si>
    <t>Katedra i Zakład Farmakoekonomiki i Farmacji Społecznej</t>
  </si>
  <si>
    <t>dr n. med. Florczak Anna</t>
  </si>
  <si>
    <t>Komercjalizacja wyników badań *(Z)</t>
  </si>
  <si>
    <t>Zakład Patofizjologii Starzenia i Chorób Cywilizacyjnych</t>
  </si>
  <si>
    <t>Klinka Onkologii Klinicznej i Doświadczalnej</t>
  </si>
  <si>
    <t>dr Koczorowski Tomasz</t>
  </si>
  <si>
    <t>dr Joanna Bartkowiak-Wieczorek</t>
  </si>
  <si>
    <t>Katedra i Zakład Kosmetologii Praktycznej i Profilaktyki Chorób Skóry</t>
  </si>
  <si>
    <t>dr Urszula Oleksiewicz</t>
  </si>
  <si>
    <t xml:space="preserve">RAMOWY PLAN STUDIÓW </t>
  </si>
  <si>
    <t>RAMOWY PLAN STUDIÓW</t>
  </si>
  <si>
    <t xml:space="preserve">Bionanotechnologia </t>
  </si>
  <si>
    <t xml:space="preserve">Komputerowe modelowanie struktur </t>
  </si>
  <si>
    <t xml:space="preserve">Kultury tkankowe i komórkowe roślinne </t>
  </si>
  <si>
    <t xml:space="preserve">Kultury tkankowe i komórkowe zwierzęce </t>
  </si>
  <si>
    <t xml:space="preserve">Ekonomika produktu biotechnologicznego*(Z) </t>
  </si>
  <si>
    <t xml:space="preserve">Farmakogenetyka </t>
  </si>
  <si>
    <t xml:space="preserve">Komórki macierzyste </t>
  </si>
  <si>
    <t>Proteomika</t>
  </si>
  <si>
    <t>RAZEM 5 SEMESTR</t>
  </si>
  <si>
    <t>RAZEM 6 SEMESTR</t>
  </si>
  <si>
    <t>RAZEM III ROK</t>
  </si>
  <si>
    <t>RAZEM 3 SEMESTR</t>
  </si>
  <si>
    <t xml:space="preserve">Biochemia </t>
  </si>
  <si>
    <t xml:space="preserve">Biostatystyka </t>
  </si>
  <si>
    <t xml:space="preserve">Mikrobiologia przemysłowa </t>
  </si>
  <si>
    <t xml:space="preserve">Ochrona Własności Intelektualnej </t>
  </si>
  <si>
    <t xml:space="preserve">Prawne i społeczne aspekty biotechnologii medycznej </t>
  </si>
  <si>
    <t xml:space="preserve">Język angielski </t>
  </si>
  <si>
    <t xml:space="preserve">Biochemia kliniczna </t>
  </si>
  <si>
    <t xml:space="preserve">Chemia fizyczna </t>
  </si>
  <si>
    <t xml:space="preserve">Enzymologia </t>
  </si>
  <si>
    <t xml:space="preserve">Inżynieria bioprocesowa </t>
  </si>
  <si>
    <t xml:space="preserve">Metodologia badań naukowych </t>
  </si>
  <si>
    <t xml:space="preserve">Organizmy modelowe w biotechnologii </t>
  </si>
  <si>
    <t xml:space="preserve">Biomateriały w medycynie </t>
  </si>
  <si>
    <t>RAZEM 4 SEMESTR</t>
  </si>
  <si>
    <t>RAZEM II ROK</t>
  </si>
  <si>
    <t>RAZEM I ROK</t>
  </si>
  <si>
    <t>RAZEM 1 SEMESTR</t>
  </si>
  <si>
    <t>RAZEM 2 SEMESTR</t>
  </si>
  <si>
    <t xml:space="preserve">Anatomia człowieka </t>
  </si>
  <si>
    <t xml:space="preserve">Biofizyka </t>
  </si>
  <si>
    <t xml:space="preserve">Biologiczne bazy danych </t>
  </si>
  <si>
    <t xml:space="preserve">Biologiczne podstawy zachowania </t>
  </si>
  <si>
    <t xml:space="preserve">Chemia nieorganiczna </t>
  </si>
  <si>
    <t xml:space="preserve">Genetyka ogólna </t>
  </si>
  <si>
    <t xml:space="preserve">Histologia z embriologią </t>
  </si>
  <si>
    <t xml:space="preserve">Fizjologia i patofizjologia </t>
  </si>
  <si>
    <t xml:space="preserve">Techniki Laboratoryjne </t>
  </si>
  <si>
    <t xml:space="preserve">Zastosowania biotechnologii </t>
  </si>
  <si>
    <t>Wychowanie fizyczne</t>
  </si>
  <si>
    <t>Język angielski</t>
  </si>
  <si>
    <t xml:space="preserve">Bioetyka </t>
  </si>
  <si>
    <t xml:space="preserve">Biologia komórki </t>
  </si>
  <si>
    <t xml:space="preserve">Biotechnologia w ochronie środowiska </t>
  </si>
  <si>
    <t xml:space="preserve">Chemia organiczna </t>
  </si>
  <si>
    <t xml:space="preserve">Matematyka ze statystyką </t>
  </si>
  <si>
    <t xml:space="preserve">Mikrobiologia </t>
  </si>
  <si>
    <t xml:space="preserve">Obliczenia biochemiczne </t>
  </si>
  <si>
    <t xml:space="preserve">Wychowanie fizyczne </t>
  </si>
  <si>
    <t>Paweł Czudaj</t>
  </si>
  <si>
    <t xml:space="preserve">Choroby cywilizacyjne </t>
  </si>
  <si>
    <t>dr Agnieszka Żok</t>
  </si>
  <si>
    <t>dr Justyna Czekajewska</t>
  </si>
  <si>
    <t>rok studiów: I</t>
  </si>
  <si>
    <t>rok studiów: II</t>
  </si>
  <si>
    <t>Zakład Medycyny Sądowej</t>
  </si>
  <si>
    <t>dr Urszula Kazimierczak</t>
  </si>
  <si>
    <t>dr Anna Siemiątkowska</t>
  </si>
  <si>
    <t>dr Paweł Pieta</t>
  </si>
  <si>
    <t>dr Paweł Pięta</t>
  </si>
  <si>
    <t>prof. dr hab. Anna Jankowska</t>
  </si>
  <si>
    <t xml:space="preserve">dr n. med. Sroka Alicja </t>
  </si>
  <si>
    <t>mgr Radek Arkadiusz</t>
  </si>
  <si>
    <t xml:space="preserve">dr hab. Warchoł Wojciech </t>
  </si>
  <si>
    <t xml:space="preserve">prof. dr hab. Mojs Ewa </t>
  </si>
  <si>
    <t xml:space="preserve"> prof. dr hab. Matysiak Jan</t>
  </si>
  <si>
    <t xml:space="preserve">dr Kuszel Łukasz </t>
  </si>
  <si>
    <t>dr hab. Karolina Sterzyńska</t>
  </si>
  <si>
    <t xml:space="preserve">dr hab.  Roszak Magdalena </t>
  </si>
  <si>
    <t>mgr Kotlarek-Naskręt Magdalena</t>
  </si>
  <si>
    <t xml:space="preserve">dr Przybylski Janusz </t>
  </si>
  <si>
    <t>dr Nowosadko Maria</t>
  </si>
  <si>
    <t xml:space="preserve">prof. dr hab. Rzymski Piotr </t>
  </si>
  <si>
    <t xml:space="preserve">prof. dr hab. Burchardt Paweł </t>
  </si>
  <si>
    <t xml:space="preserve">dr Nowosadko Maria </t>
  </si>
  <si>
    <t xml:space="preserve">prof. dr hab. Marzena Gajęcka </t>
  </si>
  <si>
    <t>dr hab. Maria Wołuń-Cholewa</t>
  </si>
  <si>
    <t xml:space="preserve">dr Kurzawa Paweł </t>
  </si>
  <si>
    <t>drhab. Żurawski Jakub</t>
  </si>
  <si>
    <t xml:space="preserve">prof. dr hab. Jankowska Anna </t>
  </si>
  <si>
    <t xml:space="preserve">dr hab.Kaczmarek Mariusz </t>
  </si>
  <si>
    <t xml:space="preserve">dr hab. Wierzchowski Marcin </t>
  </si>
  <si>
    <t xml:space="preserve"> prof. dr hab. Jacek Mackiewicz</t>
  </si>
  <si>
    <t xml:space="preserve">dr hab. Domaradzki Jan </t>
  </si>
  <si>
    <t xml:space="preserve">dr Lisiak Natalia </t>
  </si>
  <si>
    <t xml:space="preserve">dr hab. Paluszczak Jarosław </t>
  </si>
  <si>
    <t>dr Przybyła Anna</t>
  </si>
  <si>
    <t xml:space="preserve"> prof. dr hab. Dams-Kozłowska Hanna</t>
  </si>
  <si>
    <t xml:space="preserve">dr Lorkiewicz-Muszyńska Dorota </t>
  </si>
  <si>
    <t>dr Zwierzchowski Grzegorz</t>
  </si>
  <si>
    <t>prof. dr hab. Dariusz Iżycki</t>
  </si>
  <si>
    <t xml:space="preserve"> dr hab.Tykarska Ewa</t>
  </si>
  <si>
    <t>dr hab. Dams-Kozłowska Hanna</t>
  </si>
  <si>
    <t>dr Dutkiewicz Zbigniew</t>
  </si>
  <si>
    <t>dr hab. Kikowska Małgorzata</t>
  </si>
  <si>
    <t xml:space="preserve">dr Kazimierczak Urszula </t>
  </si>
  <si>
    <t xml:space="preserve">prof. dr hab. Rubiś Błażej </t>
  </si>
  <si>
    <t>dr  Przybyła Anna</t>
  </si>
  <si>
    <t xml:space="preserve">prof. dr hab. Mackiewicz Andrzej </t>
  </si>
  <si>
    <t xml:space="preserve">prof. dr hab. Matysiak Jan </t>
  </si>
  <si>
    <t xml:space="preserve">dr hab. Kus Krzysztof </t>
  </si>
  <si>
    <t>dr Florczak Anna</t>
  </si>
  <si>
    <t>prof. dr hab. Andrusiewicz Mirosław</t>
  </si>
  <si>
    <t>prof. dr hab. Mirosław Andrusiewicz</t>
  </si>
  <si>
    <t>dr hab. Kujawski Jacek</t>
  </si>
  <si>
    <t xml:space="preserve"> dr Grażyna Greczka</t>
  </si>
  <si>
    <t>Biokrystalografia * (Z)</t>
  </si>
  <si>
    <t>Terapia genowa *(L)</t>
  </si>
  <si>
    <t>Onkologia *(Z)</t>
  </si>
  <si>
    <t>Analiza publikacji naukowych* (Z,L)</t>
  </si>
  <si>
    <t xml:space="preserve">Medyczna diagnostyka laboratoryjna* (L) </t>
  </si>
  <si>
    <t xml:space="preserve">Medyczne zastosowania kannabinoidów* </t>
  </si>
  <si>
    <t xml:space="preserve">Biologia molekularna  </t>
  </si>
  <si>
    <t xml:space="preserve">Immunologia </t>
  </si>
  <si>
    <t xml:space="preserve">Inżynieria bioinformatyczna </t>
  </si>
  <si>
    <t>Typografia prac naukowych* (L)</t>
  </si>
  <si>
    <t xml:space="preserve">Inżynieria genetyczna </t>
  </si>
  <si>
    <t xml:space="preserve">Przygotowanie do pracy ze zwierzętami labratoryjnymi (certyfikat)  </t>
  </si>
  <si>
    <t xml:space="preserve">Diagnostyka molekularna </t>
  </si>
  <si>
    <t xml:space="preserve">Wirusologia molekularna </t>
  </si>
  <si>
    <t xml:space="preserve">Przygotowanie publikacji naukowych* ( L)  </t>
  </si>
  <si>
    <t xml:space="preserve">Biologia nowotworów  </t>
  </si>
  <si>
    <t>dr Izabela Rzymska</t>
  </si>
  <si>
    <t>Zakład Filozofii Medycznej</t>
  </si>
  <si>
    <t>Klinika Hipertensjologii, Angiologii Chorób Wewnętrznych</t>
  </si>
  <si>
    <t>prof. dr  hab.. Burchardt Paweł</t>
  </si>
  <si>
    <t>dr hab. Kaczmarek Mariusz</t>
  </si>
  <si>
    <t>Studium Język Obcych</t>
  </si>
  <si>
    <t>Zajkład Medycyny Środowiskowej</t>
  </si>
  <si>
    <t>dr hab.. Rzymski Piotr</t>
  </si>
  <si>
    <t xml:space="preserve">dr hab. Żurawski Jakub </t>
  </si>
  <si>
    <t xml:space="preserve">prof. dr hab. Steinborn Barbara </t>
  </si>
  <si>
    <t>suma ECTS za cały rok</t>
  </si>
  <si>
    <t>Filozofia z elementami ewolucjonizmu (L)</t>
  </si>
  <si>
    <t>PRZEDMIOTY DO WYBORU (studenci wybierają przedmioty za 16 ECTS)</t>
  </si>
  <si>
    <t>*lista przedmiotów do wyboru (Z semestr zimowy, L semestr letni)</t>
  </si>
  <si>
    <t>PRZEDMIOTY DO WYBORU (studenci wybierają przedmioty za 21 ECTS)</t>
  </si>
  <si>
    <t>Genetyka medyczna</t>
  </si>
  <si>
    <t>Kontrola jakosci badań* (Z)</t>
  </si>
  <si>
    <t>Podstawy badań klinicznych* (Z)</t>
  </si>
  <si>
    <t>Zastosowanie sztucznej inteligencji w badaniach biomedycznych*</t>
  </si>
  <si>
    <t>Biotechnologia w chorobach zakaźnych* (Z)</t>
  </si>
  <si>
    <t xml:space="preserve">Przygotowanie do egzaminu dyplomowego* </t>
  </si>
  <si>
    <t>Język niemiecki* (Z,L)</t>
  </si>
  <si>
    <t>PRZEDMIOTY DO WYBORU (studenci wybierają 17 ECTS: 5 ECTS - przygotowanie do egzaminu dyplomowego i 12 ECTS z przedmiotów)</t>
  </si>
  <si>
    <t>suma ECTS przedmiotów do wyboru</t>
  </si>
  <si>
    <t>dr J. Matuszewska</t>
  </si>
  <si>
    <t>rok studiów: III</t>
  </si>
  <si>
    <t>2+11:26A411:2611:11:26</t>
  </si>
  <si>
    <r>
      <t xml:space="preserve">od naboru: </t>
    </r>
    <r>
      <rPr>
        <b/>
        <sz val="9"/>
        <rFont val="Calibri"/>
        <family val="2"/>
        <charset val="238"/>
        <scheme val="minor"/>
      </rPr>
      <t xml:space="preserve">2025/2026  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</si>
  <si>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r>
      <t>od naboru</t>
    </r>
    <r>
      <rPr>
        <b/>
        <sz val="10"/>
        <rFont val="Calibri"/>
        <family val="2"/>
        <charset val="238"/>
        <scheme val="minor"/>
      </rPr>
      <t xml:space="preserve">: 2025/2026 </t>
    </r>
    <r>
      <rPr>
        <b/>
        <sz val="10"/>
        <color theme="1"/>
        <rFont val="Calibri"/>
        <family val="2"/>
        <charset val="238"/>
        <scheme val="minor"/>
      </rPr>
      <t xml:space="preserve">    </t>
    </r>
  </si>
  <si>
    <t>od naboru: 2025/2026</t>
  </si>
  <si>
    <t xml:space="preserve">         Zaliczenie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</si>
</sst>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10">
    <xf numFmtId="0" fontId="0" fillId="0" borderId="0" xfId="0"/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0" borderId="0" xfId="0" applyFont="1"/>
    <xf numFmtId="0" fontId="14" fillId="0" borderId="1" xfId="0" applyFont="1" applyBorder="1" applyAlignment="1">
      <alignment horizontal="left"/>
    </xf>
    <xf numFmtId="0" fontId="14" fillId="0" borderId="0" xfId="0" applyFont="1"/>
    <xf numFmtId="0" fontId="21" fillId="0" borderId="1" xfId="0" applyFont="1" applyBorder="1" applyAlignment="1">
      <alignment horizontal="center" vertical="center"/>
    </xf>
    <xf numFmtId="2" fontId="17" fillId="0" borderId="1" xfId="1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2" fontId="21" fillId="0" borderId="1" xfId="1" applyNumberFormat="1" applyFont="1" applyFill="1" applyBorder="1" applyAlignment="1">
      <alignment horizontal="center" vertical="center" wrapText="1"/>
    </xf>
    <xf numFmtId="2" fontId="17" fillId="0" borderId="1" xfId="1" applyNumberFormat="1" applyFont="1" applyFill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/>
    </xf>
    <xf numFmtId="2" fontId="14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2" fontId="18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0" fillId="0" borderId="1" xfId="0" applyFont="1" applyBorder="1"/>
    <xf numFmtId="0" fontId="0" fillId="0" borderId="1" xfId="0" applyBorder="1"/>
    <xf numFmtId="0" fontId="7" fillId="0" borderId="1" xfId="0" applyFont="1" applyBorder="1" applyAlignment="1">
      <alignment horizontal="right"/>
    </xf>
    <xf numFmtId="0" fontId="16" fillId="0" borderId="0" xfId="0" applyFont="1"/>
    <xf numFmtId="0" fontId="2" fillId="0" borderId="0" xfId="0" applyFont="1"/>
    <xf numFmtId="0" fontId="14" fillId="0" borderId="0" xfId="0" applyFont="1" applyAlignment="1">
      <alignment horizontal="left"/>
    </xf>
    <xf numFmtId="0" fontId="7" fillId="0" borderId="1" xfId="0" applyFont="1" applyBorder="1" applyAlignment="1">
      <alignment horizontal="right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2" fillId="0" borderId="1" xfId="0" applyFont="1" applyBorder="1" applyAlignment="1">
      <alignment horizontal="left"/>
    </xf>
    <xf numFmtId="0" fontId="23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3" fillId="0" borderId="1" xfId="0" applyFont="1" applyBorder="1"/>
    <xf numFmtId="0" fontId="33" fillId="0" borderId="0" xfId="0" applyFont="1"/>
    <xf numFmtId="0" fontId="35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/>
    </xf>
    <xf numFmtId="2" fontId="17" fillId="0" borderId="6" xfId="1" applyNumberFormat="1" applyFont="1" applyFill="1" applyBorder="1" applyAlignment="1">
      <alignment horizontal="center" vertical="center" wrapText="1"/>
    </xf>
    <xf numFmtId="2" fontId="17" fillId="0" borderId="7" xfId="1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wrapText="1"/>
    </xf>
    <xf numFmtId="0" fontId="0" fillId="0" borderId="0" xfId="0" applyFill="1"/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right" wrapText="1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>
      <alignment horizontal="left"/>
    </xf>
    <xf numFmtId="0" fontId="21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/>
    </xf>
    <xf numFmtId="0" fontId="32" fillId="0" borderId="1" xfId="0" applyFont="1" applyFill="1" applyBorder="1" applyAlignment="1">
      <alignment horizontal="center"/>
    </xf>
    <xf numFmtId="2" fontId="32" fillId="0" borderId="1" xfId="0" applyNumberFormat="1" applyFont="1" applyFill="1" applyBorder="1" applyAlignment="1">
      <alignment horizontal="center"/>
    </xf>
    <xf numFmtId="0" fontId="33" fillId="0" borderId="1" xfId="0" applyFont="1" applyFill="1" applyBorder="1"/>
    <xf numFmtId="0" fontId="33" fillId="0" borderId="0" xfId="0" applyFont="1" applyFill="1"/>
    <xf numFmtId="0" fontId="4" fillId="0" borderId="0" xfId="0" applyFont="1" applyFill="1" applyAlignment="1">
      <alignment horizontal="left" vertical="center"/>
    </xf>
    <xf numFmtId="0" fontId="19" fillId="0" borderId="0" xfId="0" applyFont="1" applyFill="1" applyAlignment="1">
      <alignment wrapText="1"/>
    </xf>
    <xf numFmtId="0" fontId="30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20" fillId="0" borderId="1" xfId="0" applyFont="1" applyFill="1" applyBorder="1"/>
    <xf numFmtId="0" fontId="0" fillId="0" borderId="1" xfId="0" applyFill="1" applyBorder="1"/>
    <xf numFmtId="0" fontId="32" fillId="0" borderId="1" xfId="0" applyFont="1" applyFill="1" applyBorder="1" applyAlignment="1">
      <alignment horizontal="right"/>
    </xf>
    <xf numFmtId="0" fontId="3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/>
    </xf>
    <xf numFmtId="0" fontId="28" fillId="0" borderId="1" xfId="0" applyFont="1" applyFill="1" applyBorder="1"/>
    <xf numFmtId="0" fontId="27" fillId="0" borderId="1" xfId="0" applyFont="1" applyFill="1" applyBorder="1" applyAlignment="1">
      <alignment horizontal="left" vertical="center"/>
    </xf>
    <xf numFmtId="0" fontId="32" fillId="0" borderId="1" xfId="0" applyFont="1" applyFill="1" applyBorder="1"/>
    <xf numFmtId="0" fontId="35" fillId="0" borderId="1" xfId="0" applyFont="1" applyFill="1" applyBorder="1" applyAlignment="1">
      <alignment horizontal="left" vertical="center"/>
    </xf>
    <xf numFmtId="0" fontId="17" fillId="0" borderId="0" xfId="0" applyFont="1" applyFill="1"/>
    <xf numFmtId="0" fontId="2" fillId="0" borderId="0" xfId="0" applyFont="1" applyFill="1"/>
    <xf numFmtId="0" fontId="4" fillId="0" borderId="0" xfId="0" applyFont="1" applyFill="1" applyAlignment="1">
      <alignment horizontal="left"/>
    </xf>
    <xf numFmtId="0" fontId="28" fillId="0" borderId="1" xfId="0" applyFont="1" applyBorder="1" applyAlignment="1">
      <alignment horizontal="right"/>
    </xf>
    <xf numFmtId="0" fontId="28" fillId="0" borderId="1" xfId="0" applyFont="1" applyBorder="1" applyAlignment="1">
      <alignment horizontal="left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left" vertical="center" wrapText="1"/>
    </xf>
    <xf numFmtId="0" fontId="36" fillId="0" borderId="5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/>
    </xf>
    <xf numFmtId="4" fontId="32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wrapText="1"/>
    </xf>
    <xf numFmtId="0" fontId="28" fillId="0" borderId="1" xfId="0" applyFont="1" applyFill="1" applyBorder="1" applyAlignment="1">
      <alignment horizontal="right"/>
    </xf>
    <xf numFmtId="0" fontId="28" fillId="0" borderId="1" xfId="0" applyFont="1" applyFill="1" applyBorder="1" applyAlignment="1">
      <alignment horizontal="left" wrapText="1"/>
    </xf>
    <xf numFmtId="4" fontId="28" fillId="0" borderId="1" xfId="0" applyNumberFormat="1" applyFont="1" applyFill="1" applyBorder="1" applyAlignment="1">
      <alignment horizontal="center"/>
    </xf>
    <xf numFmtId="0" fontId="37" fillId="0" borderId="1" xfId="0" applyFont="1" applyFill="1" applyBorder="1"/>
    <xf numFmtId="0" fontId="37" fillId="0" borderId="1" xfId="0" applyFont="1" applyBorder="1"/>
    <xf numFmtId="0" fontId="37" fillId="0" borderId="0" xfId="0" applyFont="1"/>
    <xf numFmtId="0" fontId="25" fillId="0" borderId="0" xfId="0" applyFont="1" applyFill="1" applyAlignment="1">
      <alignment wrapText="1"/>
    </xf>
    <xf numFmtId="0" fontId="26" fillId="0" borderId="0" xfId="0" applyFont="1" applyFill="1"/>
    <xf numFmtId="0" fontId="17" fillId="0" borderId="6" xfId="0" applyFont="1" applyFill="1" applyBorder="1" applyAlignment="1">
      <alignment horizontal="center" vertical="center"/>
    </xf>
    <xf numFmtId="2" fontId="17" fillId="0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/>
    </xf>
    <xf numFmtId="0" fontId="32" fillId="0" borderId="9" xfId="0" applyFont="1" applyFill="1" applyBorder="1" applyAlignment="1">
      <alignment horizontal="center"/>
    </xf>
    <xf numFmtId="4" fontId="32" fillId="0" borderId="9" xfId="0" applyNumberFormat="1" applyFont="1" applyFill="1" applyBorder="1" applyAlignment="1">
      <alignment horizontal="center"/>
    </xf>
    <xf numFmtId="2" fontId="32" fillId="0" borderId="9" xfId="0" applyNumberFormat="1" applyFont="1" applyFill="1" applyBorder="1" applyAlignment="1">
      <alignment horizontal="center"/>
    </xf>
    <xf numFmtId="0" fontId="33" fillId="0" borderId="9" xfId="0" applyFont="1" applyFill="1" applyBorder="1"/>
    <xf numFmtId="0" fontId="33" fillId="0" borderId="10" xfId="0" applyFont="1" applyFill="1" applyBorder="1"/>
    <xf numFmtId="0" fontId="17" fillId="0" borderId="7" xfId="0" applyFont="1" applyFill="1" applyBorder="1" applyAlignment="1">
      <alignment horizontal="center" wrapText="1"/>
    </xf>
    <xf numFmtId="2" fontId="17" fillId="0" borderId="7" xfId="0" applyNumberFormat="1" applyFont="1" applyFill="1" applyBorder="1" applyAlignment="1">
      <alignment horizontal="center" wrapText="1"/>
    </xf>
    <xf numFmtId="0" fontId="17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 wrapText="1"/>
    </xf>
    <xf numFmtId="0" fontId="20" fillId="0" borderId="0" xfId="0" applyFont="1" applyFill="1"/>
    <xf numFmtId="0" fontId="14" fillId="0" borderId="6" xfId="0" applyFont="1" applyFill="1" applyBorder="1" applyAlignment="1">
      <alignment horizontal="left" wrapText="1"/>
    </xf>
    <xf numFmtId="0" fontId="30" fillId="0" borderId="7" xfId="0" applyFont="1" applyFill="1" applyBorder="1" applyAlignment="1">
      <alignment horizontal="center"/>
    </xf>
    <xf numFmtId="4" fontId="7" fillId="0" borderId="7" xfId="0" applyNumberFormat="1" applyFont="1" applyFill="1" applyBorder="1" applyAlignment="1">
      <alignment horizontal="center"/>
    </xf>
    <xf numFmtId="2" fontId="7" fillId="0" borderId="7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20" fillId="0" borderId="7" xfId="0" applyFont="1" applyFill="1" applyBorder="1"/>
    <xf numFmtId="0" fontId="0" fillId="0" borderId="7" xfId="0" applyFill="1" applyBorder="1"/>
    <xf numFmtId="2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left" wrapText="1"/>
    </xf>
    <xf numFmtId="0" fontId="1" fillId="0" borderId="0" xfId="0" applyFont="1" applyFill="1"/>
    <xf numFmtId="0" fontId="34" fillId="0" borderId="1" xfId="0" applyFont="1" applyFill="1" applyBorder="1" applyAlignment="1">
      <alignment horizontal="left" vertical="center"/>
    </xf>
    <xf numFmtId="0" fontId="16" fillId="0" borderId="0" xfId="0" applyFont="1" applyFill="1"/>
    <xf numFmtId="0" fontId="14" fillId="0" borderId="0" xfId="0" applyFont="1" applyFill="1" applyAlignment="1">
      <alignment horizontal="left"/>
    </xf>
    <xf numFmtId="0" fontId="32" fillId="0" borderId="8" xfId="0" applyFont="1" applyFill="1" applyBorder="1" applyAlignment="1">
      <alignment horizontal="right"/>
    </xf>
    <xf numFmtId="0" fontId="32" fillId="0" borderId="9" xfId="0" applyFont="1" applyFill="1" applyBorder="1" applyAlignment="1">
      <alignment horizontal="right"/>
    </xf>
    <xf numFmtId="0" fontId="32" fillId="0" borderId="1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4"/>
  <sheetViews>
    <sheetView tabSelected="1" topLeftCell="B10" zoomScale="90" zoomScaleNormal="90" workbookViewId="0">
      <selection activeCell="R4" sqref="R4:T4"/>
    </sheetView>
  </sheetViews>
  <sheetFormatPr defaultColWidth="9.140625" defaultRowHeight="15" x14ac:dyDescent="0.25"/>
  <cols>
    <col min="1" max="1" width="4.5703125" customWidth="1"/>
    <col min="2" max="2" width="45.85546875" style="33" customWidth="1"/>
    <col min="3" max="17" width="10.7109375" customWidth="1"/>
    <col min="18" max="18" width="19.28515625" style="34" customWidth="1"/>
    <col min="19" max="19" width="19.28515625" style="35" hidden="1" customWidth="1"/>
    <col min="20" max="20" width="26.7109375" style="35" hidden="1" customWidth="1"/>
    <col min="21" max="21" width="14" hidden="1" customWidth="1"/>
    <col min="22" max="22" width="9.140625" customWidth="1"/>
  </cols>
  <sheetData>
    <row r="1" spans="1:20" ht="30" customHeight="1" thickTop="1" x14ac:dyDescent="0.3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9"/>
    </row>
    <row r="2" spans="1:20" ht="30.75" customHeight="1" x14ac:dyDescent="0.3">
      <c r="A2" s="189" t="s">
        <v>44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</row>
    <row r="3" spans="1:20" ht="30" customHeight="1" x14ac:dyDescent="0.3">
      <c r="A3" s="189" t="s">
        <v>26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</row>
    <row r="4" spans="1:20" ht="30.75" customHeight="1" x14ac:dyDescent="0.25">
      <c r="A4" s="190" t="s">
        <v>152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 t="s">
        <v>27</v>
      </c>
      <c r="M4" s="190"/>
      <c r="N4" s="190"/>
      <c r="O4" s="190"/>
      <c r="P4" s="190"/>
      <c r="Q4" s="190"/>
      <c r="R4" s="200" t="s">
        <v>250</v>
      </c>
      <c r="S4" s="200"/>
      <c r="T4" s="200"/>
    </row>
    <row r="5" spans="1:20" ht="30" customHeight="1" x14ac:dyDescent="0.25">
      <c r="A5" s="190" t="s">
        <v>30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 t="s">
        <v>28</v>
      </c>
      <c r="M5" s="190"/>
      <c r="N5" s="190"/>
      <c r="O5" s="190"/>
      <c r="P5" s="190"/>
      <c r="Q5" s="190"/>
      <c r="R5" s="192" t="s">
        <v>29</v>
      </c>
      <c r="S5" s="192"/>
      <c r="T5" s="192"/>
    </row>
    <row r="6" spans="1:20" ht="15.75" customHeight="1" x14ac:dyDescent="0.25">
      <c r="A6" s="195" t="s">
        <v>13</v>
      </c>
      <c r="B6" s="201" t="s">
        <v>11</v>
      </c>
      <c r="C6" s="195" t="s">
        <v>3</v>
      </c>
      <c r="D6" s="195"/>
      <c r="E6" s="195"/>
      <c r="F6" s="195" t="s">
        <v>18</v>
      </c>
      <c r="G6" s="195" t="s">
        <v>14</v>
      </c>
      <c r="H6" s="194" t="s">
        <v>17</v>
      </c>
      <c r="I6" s="194"/>
      <c r="J6" s="194"/>
      <c r="K6" s="194"/>
      <c r="L6" s="194"/>
      <c r="M6" s="194"/>
      <c r="N6" s="194"/>
      <c r="O6" s="194"/>
      <c r="P6" s="194"/>
      <c r="Q6" s="194"/>
      <c r="R6" s="202" t="s">
        <v>4</v>
      </c>
      <c r="S6" s="201" t="s">
        <v>61</v>
      </c>
      <c r="T6" s="201" t="s">
        <v>5</v>
      </c>
    </row>
    <row r="7" spans="1:20" ht="36" customHeight="1" x14ac:dyDescent="0.25">
      <c r="A7" s="195"/>
      <c r="B7" s="201"/>
      <c r="C7" s="195" t="s">
        <v>3</v>
      </c>
      <c r="D7" s="193" t="s">
        <v>22</v>
      </c>
      <c r="E7" s="195" t="s">
        <v>19</v>
      </c>
      <c r="F7" s="195"/>
      <c r="G7" s="195"/>
      <c r="H7" s="193" t="s">
        <v>16</v>
      </c>
      <c r="I7" s="191" t="s">
        <v>0</v>
      </c>
      <c r="J7" s="191"/>
      <c r="K7" s="191"/>
      <c r="L7" s="191" t="s">
        <v>1</v>
      </c>
      <c r="M7" s="191"/>
      <c r="N7" s="191"/>
      <c r="O7" s="191" t="s">
        <v>2</v>
      </c>
      <c r="P7" s="191"/>
      <c r="Q7" s="191"/>
      <c r="R7" s="202"/>
      <c r="S7" s="201"/>
      <c r="T7" s="201"/>
    </row>
    <row r="8" spans="1:20" s="3" customFormat="1" ht="42" customHeight="1" x14ac:dyDescent="0.25">
      <c r="A8" s="195"/>
      <c r="B8" s="201"/>
      <c r="C8" s="195"/>
      <c r="D8" s="193"/>
      <c r="E8" s="195"/>
      <c r="F8" s="195"/>
      <c r="G8" s="195"/>
      <c r="H8" s="193"/>
      <c r="I8" s="10" t="s">
        <v>8</v>
      </c>
      <c r="J8" s="10" t="s">
        <v>21</v>
      </c>
      <c r="K8" s="22" t="s">
        <v>6</v>
      </c>
      <c r="L8" s="10" t="s">
        <v>9</v>
      </c>
      <c r="M8" s="10" t="s">
        <v>21</v>
      </c>
      <c r="N8" s="10" t="s">
        <v>6</v>
      </c>
      <c r="O8" s="10" t="s">
        <v>10</v>
      </c>
      <c r="P8" s="22" t="s">
        <v>15</v>
      </c>
      <c r="Q8" s="22" t="s">
        <v>7</v>
      </c>
      <c r="R8" s="202"/>
      <c r="S8" s="201"/>
      <c r="T8" s="201"/>
    </row>
    <row r="9" spans="1:20" s="29" customFormat="1" ht="15" customHeight="1" x14ac:dyDescent="0.25">
      <c r="A9" s="188">
        <v>1</v>
      </c>
      <c r="B9" s="196">
        <v>2</v>
      </c>
      <c r="C9" s="188">
        <v>3</v>
      </c>
      <c r="D9" s="28">
        <v>4</v>
      </c>
      <c r="E9" s="28">
        <v>5</v>
      </c>
      <c r="F9" s="28">
        <v>6</v>
      </c>
      <c r="G9" s="188">
        <v>7</v>
      </c>
      <c r="H9" s="28">
        <v>8</v>
      </c>
      <c r="I9" s="188">
        <v>9</v>
      </c>
      <c r="J9" s="188">
        <v>10</v>
      </c>
      <c r="K9" s="188">
        <v>11</v>
      </c>
      <c r="L9" s="188">
        <v>12</v>
      </c>
      <c r="M9" s="188">
        <v>13</v>
      </c>
      <c r="N9" s="188">
        <v>14</v>
      </c>
      <c r="O9" s="188">
        <v>15</v>
      </c>
      <c r="P9" s="188">
        <v>16</v>
      </c>
      <c r="Q9" s="188">
        <v>17</v>
      </c>
      <c r="R9" s="188">
        <v>18</v>
      </c>
      <c r="S9" s="187">
        <v>19</v>
      </c>
      <c r="T9" s="187">
        <v>20</v>
      </c>
    </row>
    <row r="10" spans="1:20" s="3" customFormat="1" ht="43.5" customHeight="1" x14ac:dyDescent="0.25">
      <c r="A10" s="188"/>
      <c r="B10" s="196"/>
      <c r="C10" s="188"/>
      <c r="D10" s="13" t="s">
        <v>23</v>
      </c>
      <c r="E10" s="13" t="s">
        <v>25</v>
      </c>
      <c r="F10" s="13" t="s">
        <v>20</v>
      </c>
      <c r="G10" s="188"/>
      <c r="H10" s="13" t="s">
        <v>24</v>
      </c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7"/>
      <c r="T10" s="187"/>
    </row>
    <row r="11" spans="1:20" ht="25.15" customHeight="1" x14ac:dyDescent="0.25">
      <c r="A11" s="50">
        <v>11</v>
      </c>
      <c r="B11" s="57" t="s">
        <v>33</v>
      </c>
      <c r="C11" s="2">
        <v>0</v>
      </c>
      <c r="D11" s="16">
        <f>(J11+K11+M11+N11)*C11/F11</f>
        <v>0</v>
      </c>
      <c r="E11" s="15">
        <f>(I11-K11+L11-N11+O11)*C11/F11</f>
        <v>0</v>
      </c>
      <c r="F11" s="1">
        <f t="shared" ref="F11:F24" si="0">SUM(G11:H11)</f>
        <v>2</v>
      </c>
      <c r="G11" s="2">
        <v>0</v>
      </c>
      <c r="H11" s="20">
        <f>I11+L11+O11</f>
        <v>2</v>
      </c>
      <c r="I11" s="2">
        <v>2</v>
      </c>
      <c r="J11" s="2"/>
      <c r="K11" s="2">
        <v>2</v>
      </c>
      <c r="L11" s="2"/>
      <c r="M11" s="2"/>
      <c r="N11" s="2"/>
      <c r="O11" s="2"/>
      <c r="P11" s="4"/>
      <c r="Q11" s="2"/>
      <c r="R11" s="2" t="s">
        <v>59</v>
      </c>
      <c r="S11" s="6" t="s">
        <v>40</v>
      </c>
      <c r="T11" s="6" t="s">
        <v>168</v>
      </c>
    </row>
    <row r="12" spans="1:20" s="3" customFormat="1" ht="24.95" customHeight="1" x14ac:dyDescent="0.25">
      <c r="A12" s="50">
        <v>2</v>
      </c>
      <c r="B12" s="57" t="s">
        <v>45</v>
      </c>
      <c r="C12" s="1">
        <v>0</v>
      </c>
      <c r="D12" s="11">
        <f t="shared" ref="D12" si="1">(J12+K12+M12+N12)*C12/F12</f>
        <v>0</v>
      </c>
      <c r="E12" s="9">
        <f t="shared" ref="E12" si="2">(I12-K12+L12-N12+O12)*C12/F12</f>
        <v>0</v>
      </c>
      <c r="F12" s="1">
        <f t="shared" si="0"/>
        <v>7</v>
      </c>
      <c r="G12" s="1">
        <v>0</v>
      </c>
      <c r="H12" s="1">
        <v>7</v>
      </c>
      <c r="I12" s="1">
        <v>7</v>
      </c>
      <c r="J12" s="1"/>
      <c r="K12" s="1">
        <v>7</v>
      </c>
      <c r="L12" s="1"/>
      <c r="M12" s="1"/>
      <c r="N12" s="1"/>
      <c r="O12" s="1"/>
      <c r="P12" s="1"/>
      <c r="Q12" s="1"/>
      <c r="R12" s="2" t="s">
        <v>59</v>
      </c>
      <c r="S12" s="12" t="s">
        <v>34</v>
      </c>
      <c r="T12" s="12" t="s">
        <v>161</v>
      </c>
    </row>
    <row r="13" spans="1:20" ht="23.45" customHeight="1" x14ac:dyDescent="0.25">
      <c r="A13" s="50">
        <v>12</v>
      </c>
      <c r="B13" s="57" t="s">
        <v>46</v>
      </c>
      <c r="C13" s="2">
        <v>0</v>
      </c>
      <c r="D13" s="16">
        <f t="shared" ref="D13:D24" si="3">(J13+K13+M13+N13)*C13/F13</f>
        <v>0</v>
      </c>
      <c r="E13" s="15">
        <f t="shared" ref="E13:E24" si="4">(I13-K13+L13-N13+O13)*C13/F13</f>
        <v>0</v>
      </c>
      <c r="F13" s="1">
        <f t="shared" si="0"/>
        <v>2</v>
      </c>
      <c r="G13" s="2">
        <v>0</v>
      </c>
      <c r="H13" s="20">
        <f>I13+L13+O13</f>
        <v>2</v>
      </c>
      <c r="I13" s="2">
        <v>2</v>
      </c>
      <c r="J13" s="2"/>
      <c r="K13" s="2"/>
      <c r="L13" s="2"/>
      <c r="M13" s="2"/>
      <c r="N13" s="2"/>
      <c r="O13" s="2"/>
      <c r="P13" s="4"/>
      <c r="Q13" s="2"/>
      <c r="R13" s="2" t="s">
        <v>59</v>
      </c>
      <c r="S13" s="17" t="s">
        <v>37</v>
      </c>
      <c r="T13" s="6" t="s">
        <v>148</v>
      </c>
    </row>
    <row r="14" spans="1:20" s="3" customFormat="1" ht="24.95" customHeight="1" x14ac:dyDescent="0.25">
      <c r="A14" s="50">
        <v>1</v>
      </c>
      <c r="B14" s="57" t="s">
        <v>128</v>
      </c>
      <c r="C14" s="1">
        <v>2</v>
      </c>
      <c r="D14" s="11">
        <f t="shared" si="3"/>
        <v>0</v>
      </c>
      <c r="E14" s="9">
        <f t="shared" si="4"/>
        <v>1.5</v>
      </c>
      <c r="F14" s="1">
        <f t="shared" si="0"/>
        <v>60</v>
      </c>
      <c r="G14" s="1">
        <v>15</v>
      </c>
      <c r="H14" s="1">
        <f>SUM(I14:O14)</f>
        <v>45</v>
      </c>
      <c r="I14" s="1">
        <v>30</v>
      </c>
      <c r="J14" s="1"/>
      <c r="K14" s="1"/>
      <c r="L14" s="1"/>
      <c r="M14" s="1"/>
      <c r="N14" s="1"/>
      <c r="O14" s="1">
        <v>15</v>
      </c>
      <c r="P14" s="1"/>
      <c r="Q14" s="1" t="s">
        <v>31</v>
      </c>
      <c r="R14" s="2" t="s">
        <v>59</v>
      </c>
      <c r="S14" s="12" t="s">
        <v>35</v>
      </c>
      <c r="T14" s="12" t="s">
        <v>160</v>
      </c>
    </row>
    <row r="15" spans="1:20" s="3" customFormat="1" ht="24.95" customHeight="1" x14ac:dyDescent="0.25">
      <c r="A15" s="50">
        <v>3</v>
      </c>
      <c r="B15" s="57" t="s">
        <v>129</v>
      </c>
      <c r="C15" s="1">
        <v>2</v>
      </c>
      <c r="D15" s="11">
        <f t="shared" si="3"/>
        <v>0</v>
      </c>
      <c r="E15" s="9">
        <f t="shared" si="4"/>
        <v>1.4285714285714286</v>
      </c>
      <c r="F15" s="1">
        <f t="shared" si="0"/>
        <v>56</v>
      </c>
      <c r="G15" s="1">
        <v>16</v>
      </c>
      <c r="H15" s="1">
        <f t="shared" ref="H15:H24" si="5">I15+L15+O15</f>
        <v>40</v>
      </c>
      <c r="I15" s="1">
        <v>19</v>
      </c>
      <c r="J15" s="1"/>
      <c r="K15" s="1"/>
      <c r="L15" s="1">
        <v>6</v>
      </c>
      <c r="M15" s="1"/>
      <c r="N15" s="1"/>
      <c r="O15" s="1">
        <v>15</v>
      </c>
      <c r="P15" s="1"/>
      <c r="Q15" s="1" t="s">
        <v>31</v>
      </c>
      <c r="R15" s="2" t="s">
        <v>59</v>
      </c>
      <c r="S15" s="12" t="s">
        <v>49</v>
      </c>
      <c r="T15" s="12" t="s">
        <v>162</v>
      </c>
    </row>
    <row r="16" spans="1:20" ht="24" customHeight="1" x14ac:dyDescent="0.25">
      <c r="A16" s="50">
        <v>4</v>
      </c>
      <c r="B16" s="57" t="s">
        <v>130</v>
      </c>
      <c r="C16" s="2">
        <v>2</v>
      </c>
      <c r="D16" s="16">
        <f t="shared" si="3"/>
        <v>0</v>
      </c>
      <c r="E16" s="15">
        <f t="shared" si="4"/>
        <v>1.2</v>
      </c>
      <c r="F16" s="1">
        <f t="shared" si="0"/>
        <v>50</v>
      </c>
      <c r="G16" s="2">
        <v>20</v>
      </c>
      <c r="H16" s="20">
        <f t="shared" si="5"/>
        <v>30</v>
      </c>
      <c r="I16" s="2"/>
      <c r="J16" s="2"/>
      <c r="K16" s="2"/>
      <c r="L16" s="2">
        <v>10</v>
      </c>
      <c r="M16" s="2"/>
      <c r="N16" s="2"/>
      <c r="O16" s="2">
        <v>20</v>
      </c>
      <c r="P16" s="4"/>
      <c r="Q16" s="2" t="s">
        <v>31</v>
      </c>
      <c r="R16" s="2" t="s">
        <v>59</v>
      </c>
      <c r="S16" s="17" t="s">
        <v>47</v>
      </c>
      <c r="T16" s="17" t="s">
        <v>95</v>
      </c>
    </row>
    <row r="17" spans="1:22" s="3" customFormat="1" ht="22.15" customHeight="1" x14ac:dyDescent="0.25">
      <c r="A17" s="50">
        <v>5</v>
      </c>
      <c r="B17" s="58" t="s">
        <v>131</v>
      </c>
      <c r="C17" s="1">
        <v>2</v>
      </c>
      <c r="D17" s="11">
        <f t="shared" si="3"/>
        <v>0</v>
      </c>
      <c r="E17" s="9">
        <f t="shared" si="4"/>
        <v>1.2</v>
      </c>
      <c r="F17" s="1">
        <f t="shared" si="0"/>
        <v>50</v>
      </c>
      <c r="G17" s="1">
        <v>20</v>
      </c>
      <c r="H17" s="1">
        <f t="shared" si="5"/>
        <v>30</v>
      </c>
      <c r="I17" s="1">
        <v>12</v>
      </c>
      <c r="J17" s="1"/>
      <c r="K17" s="1"/>
      <c r="L17" s="1">
        <v>12</v>
      </c>
      <c r="M17" s="1"/>
      <c r="N17" s="1"/>
      <c r="O17" s="1">
        <v>6</v>
      </c>
      <c r="P17" s="1"/>
      <c r="Q17" s="1" t="s">
        <v>31</v>
      </c>
      <c r="R17" s="2" t="s">
        <v>59</v>
      </c>
      <c r="S17" s="12" t="s">
        <v>50</v>
      </c>
      <c r="T17" s="12" t="s">
        <v>163</v>
      </c>
    </row>
    <row r="18" spans="1:22" ht="24" customHeight="1" x14ac:dyDescent="0.25">
      <c r="A18" s="50">
        <v>6</v>
      </c>
      <c r="B18" s="59" t="s">
        <v>132</v>
      </c>
      <c r="C18" s="24">
        <v>2</v>
      </c>
      <c r="D18" s="11">
        <f t="shared" si="3"/>
        <v>0</v>
      </c>
      <c r="E18" s="9">
        <f t="shared" si="4"/>
        <v>1.4814814814814814</v>
      </c>
      <c r="F18" s="1">
        <f t="shared" si="0"/>
        <v>54</v>
      </c>
      <c r="G18" s="24">
        <v>14</v>
      </c>
      <c r="H18" s="1">
        <f t="shared" si="5"/>
        <v>40</v>
      </c>
      <c r="I18" s="24">
        <v>20</v>
      </c>
      <c r="J18" s="24"/>
      <c r="K18" s="24"/>
      <c r="L18" s="24"/>
      <c r="M18" s="24"/>
      <c r="N18" s="24"/>
      <c r="O18" s="24">
        <v>20</v>
      </c>
      <c r="P18" s="24"/>
      <c r="Q18" s="24" t="s">
        <v>31</v>
      </c>
      <c r="R18" s="2" t="s">
        <v>59</v>
      </c>
      <c r="S18" s="17" t="s">
        <v>52</v>
      </c>
      <c r="T18" s="6" t="s">
        <v>164</v>
      </c>
    </row>
    <row r="19" spans="1:22" ht="25.5" customHeight="1" x14ac:dyDescent="0.25">
      <c r="A19" s="50">
        <v>7</v>
      </c>
      <c r="B19" s="57" t="s">
        <v>135</v>
      </c>
      <c r="C19" s="2">
        <v>3</v>
      </c>
      <c r="D19" s="16">
        <f t="shared" si="3"/>
        <v>0</v>
      </c>
      <c r="E19" s="15">
        <f t="shared" si="4"/>
        <v>2.2000000000000002</v>
      </c>
      <c r="F19" s="1">
        <f t="shared" si="0"/>
        <v>75</v>
      </c>
      <c r="G19" s="2">
        <v>20</v>
      </c>
      <c r="H19" s="20">
        <f t="shared" si="5"/>
        <v>55</v>
      </c>
      <c r="I19" s="2">
        <v>25</v>
      </c>
      <c r="J19" s="8"/>
      <c r="K19" s="8"/>
      <c r="L19" s="2">
        <v>18</v>
      </c>
      <c r="M19" s="2"/>
      <c r="N19" s="2"/>
      <c r="O19" s="2">
        <v>12</v>
      </c>
      <c r="P19" s="4"/>
      <c r="Q19" s="2" t="s">
        <v>31</v>
      </c>
      <c r="R19" s="2" t="s">
        <v>60</v>
      </c>
      <c r="S19" s="6" t="s">
        <v>42</v>
      </c>
      <c r="T19" s="6" t="s">
        <v>93</v>
      </c>
    </row>
    <row r="20" spans="1:22" ht="25.9" customHeight="1" x14ac:dyDescent="0.25">
      <c r="A20" s="50">
        <v>8</v>
      </c>
      <c r="B20" s="57" t="s">
        <v>133</v>
      </c>
      <c r="C20" s="2">
        <v>2</v>
      </c>
      <c r="D20" s="16">
        <f t="shared" si="3"/>
        <v>0</v>
      </c>
      <c r="E20" s="15">
        <f t="shared" si="4"/>
        <v>1.4</v>
      </c>
      <c r="F20" s="1">
        <f t="shared" si="0"/>
        <v>50</v>
      </c>
      <c r="G20" s="2">
        <v>15</v>
      </c>
      <c r="H20" s="20">
        <f t="shared" si="5"/>
        <v>35</v>
      </c>
      <c r="I20" s="2">
        <v>10</v>
      </c>
      <c r="J20" s="2"/>
      <c r="K20" s="2"/>
      <c r="L20" s="2">
        <v>10</v>
      </c>
      <c r="M20" s="2"/>
      <c r="N20" s="2"/>
      <c r="O20" s="2">
        <v>15</v>
      </c>
      <c r="P20" s="4"/>
      <c r="Q20" s="2" t="s">
        <v>31</v>
      </c>
      <c r="R20" s="2" t="s">
        <v>60</v>
      </c>
      <c r="S20" s="6" t="s">
        <v>55</v>
      </c>
      <c r="T20" s="6" t="s">
        <v>165</v>
      </c>
      <c r="U20" s="186"/>
      <c r="V20" s="186"/>
    </row>
    <row r="21" spans="1:22" s="56" customFormat="1" ht="25.9" customHeight="1" x14ac:dyDescent="0.25">
      <c r="A21" s="50">
        <v>9</v>
      </c>
      <c r="B21" s="57" t="s">
        <v>134</v>
      </c>
      <c r="C21" s="51">
        <v>3</v>
      </c>
      <c r="D21" s="52">
        <f t="shared" si="3"/>
        <v>0</v>
      </c>
      <c r="E21" s="15">
        <f t="shared" si="4"/>
        <v>2.2000000000000002</v>
      </c>
      <c r="F21" s="92">
        <f t="shared" si="0"/>
        <v>75</v>
      </c>
      <c r="G21" s="51">
        <v>20</v>
      </c>
      <c r="H21" s="78">
        <f t="shared" si="5"/>
        <v>55</v>
      </c>
      <c r="I21" s="51">
        <v>25</v>
      </c>
      <c r="J21" s="93"/>
      <c r="K21" s="51"/>
      <c r="L21" s="51"/>
      <c r="M21" s="51"/>
      <c r="N21" s="51"/>
      <c r="O21" s="51">
        <v>30</v>
      </c>
      <c r="P21" s="54"/>
      <c r="Q21" s="51" t="s">
        <v>31</v>
      </c>
      <c r="R21" s="51" t="s">
        <v>60</v>
      </c>
      <c r="S21" s="96" t="s">
        <v>56</v>
      </c>
      <c r="T21" s="79" t="s">
        <v>166</v>
      </c>
      <c r="U21" s="150"/>
    </row>
    <row r="22" spans="1:22" s="56" customFormat="1" ht="27.6" customHeight="1" x14ac:dyDescent="0.25">
      <c r="A22" s="50">
        <v>10</v>
      </c>
      <c r="B22" s="57" t="s">
        <v>144</v>
      </c>
      <c r="C22" s="51">
        <v>2</v>
      </c>
      <c r="D22" s="52">
        <f t="shared" si="3"/>
        <v>0</v>
      </c>
      <c r="E22" s="15">
        <f t="shared" si="4"/>
        <v>1.6666666666666667</v>
      </c>
      <c r="F22" s="92">
        <f t="shared" si="0"/>
        <v>60</v>
      </c>
      <c r="G22" s="51">
        <v>10</v>
      </c>
      <c r="H22" s="78">
        <f t="shared" si="5"/>
        <v>50</v>
      </c>
      <c r="I22" s="51">
        <v>14</v>
      </c>
      <c r="J22" s="99"/>
      <c r="K22" s="99"/>
      <c r="L22" s="51"/>
      <c r="M22" s="51"/>
      <c r="N22" s="51"/>
      <c r="O22" s="51">
        <v>36</v>
      </c>
      <c r="P22" s="54"/>
      <c r="Q22" s="51" t="s">
        <v>31</v>
      </c>
      <c r="R22" s="51" t="s">
        <v>59</v>
      </c>
      <c r="S22" s="96" t="s">
        <v>57</v>
      </c>
      <c r="T22" s="79" t="s">
        <v>167</v>
      </c>
      <c r="U22" s="151"/>
    </row>
    <row r="23" spans="1:22" s="56" customFormat="1" ht="24.95" customHeight="1" x14ac:dyDescent="0.25">
      <c r="A23" s="50">
        <v>13</v>
      </c>
      <c r="B23" s="57" t="s">
        <v>136</v>
      </c>
      <c r="C23" s="51">
        <v>1</v>
      </c>
      <c r="D23" s="52">
        <f t="shared" si="3"/>
        <v>0</v>
      </c>
      <c r="E23" s="15">
        <f t="shared" si="4"/>
        <v>0.93333333333333335</v>
      </c>
      <c r="F23" s="92">
        <f t="shared" si="0"/>
        <v>30</v>
      </c>
      <c r="G23" s="51">
        <v>2</v>
      </c>
      <c r="H23" s="78">
        <f t="shared" si="5"/>
        <v>28</v>
      </c>
      <c r="I23" s="51"/>
      <c r="J23" s="51"/>
      <c r="K23" s="51"/>
      <c r="L23" s="51">
        <v>6</v>
      </c>
      <c r="M23" s="51"/>
      <c r="N23" s="51"/>
      <c r="O23" s="51">
        <v>22</v>
      </c>
      <c r="P23" s="54"/>
      <c r="Q23" s="51" t="s">
        <v>32</v>
      </c>
      <c r="R23" s="51" t="s">
        <v>59</v>
      </c>
      <c r="S23" s="96" t="s">
        <v>38</v>
      </c>
      <c r="T23" s="79" t="s">
        <v>158</v>
      </c>
    </row>
    <row r="24" spans="1:22" s="56" customFormat="1" ht="28.15" customHeight="1" x14ac:dyDescent="0.25">
      <c r="A24" s="50">
        <v>14</v>
      </c>
      <c r="B24" s="57" t="s">
        <v>137</v>
      </c>
      <c r="C24" s="51">
        <v>1</v>
      </c>
      <c r="D24" s="52">
        <f t="shared" si="3"/>
        <v>0</v>
      </c>
      <c r="E24" s="15">
        <f t="shared" si="4"/>
        <v>0.8</v>
      </c>
      <c r="F24" s="92">
        <f t="shared" si="0"/>
        <v>25</v>
      </c>
      <c r="G24" s="51">
        <v>5</v>
      </c>
      <c r="H24" s="78">
        <f t="shared" si="5"/>
        <v>20</v>
      </c>
      <c r="I24" s="51">
        <v>6</v>
      </c>
      <c r="J24" s="51"/>
      <c r="K24" s="51"/>
      <c r="L24" s="51">
        <v>14</v>
      </c>
      <c r="M24" s="51"/>
      <c r="N24" s="51"/>
      <c r="O24" s="51"/>
      <c r="P24" s="54"/>
      <c r="Q24" s="51"/>
      <c r="R24" s="51" t="s">
        <v>59</v>
      </c>
      <c r="S24" s="96" t="s">
        <v>38</v>
      </c>
      <c r="T24" s="96" t="s">
        <v>157</v>
      </c>
    </row>
    <row r="25" spans="1:22" s="56" customFormat="1" ht="24.75" customHeight="1" x14ac:dyDescent="0.25">
      <c r="A25" s="50">
        <v>15</v>
      </c>
      <c r="B25" s="57" t="s">
        <v>138</v>
      </c>
      <c r="C25" s="51">
        <v>0</v>
      </c>
      <c r="D25" s="52">
        <f t="shared" ref="D25" si="6">(J25+K25+M25+N25)*C25/F25</f>
        <v>0</v>
      </c>
      <c r="E25" s="15">
        <f t="shared" ref="E25" si="7">(I25-K25+L25-N25+O25)*C25/F25</f>
        <v>0</v>
      </c>
      <c r="F25" s="92">
        <f t="shared" ref="F25:F26" si="8">SUM(G25:H25)</f>
        <v>30</v>
      </c>
      <c r="G25" s="51"/>
      <c r="H25" s="78">
        <f t="shared" ref="H25" si="9">I25+L25+O25</f>
        <v>30</v>
      </c>
      <c r="I25" s="51"/>
      <c r="J25" s="51"/>
      <c r="K25" s="51"/>
      <c r="L25" s="51"/>
      <c r="M25" s="51"/>
      <c r="N25" s="51"/>
      <c r="O25" s="51">
        <v>30</v>
      </c>
      <c r="P25" s="54"/>
      <c r="Q25" s="51"/>
      <c r="R25" s="51" t="s">
        <v>59</v>
      </c>
      <c r="S25" s="96" t="s">
        <v>43</v>
      </c>
      <c r="T25" s="79" t="s">
        <v>169</v>
      </c>
    </row>
    <row r="26" spans="1:22" s="56" customFormat="1" ht="20.25" customHeight="1" thickBot="1" x14ac:dyDescent="0.3">
      <c r="A26" s="60">
        <v>16</v>
      </c>
      <c r="B26" s="61" t="s">
        <v>139</v>
      </c>
      <c r="C26" s="152">
        <v>2</v>
      </c>
      <c r="D26" s="153">
        <f t="shared" ref="D26" si="10">(J26+K26+M26+N26)*C26/F26</f>
        <v>0</v>
      </c>
      <c r="E26" s="48">
        <f t="shared" ref="E26" si="11">(I26-K26+L26-N26+O26)*C26/F26</f>
        <v>1.2</v>
      </c>
      <c r="F26" s="154">
        <f t="shared" si="8"/>
        <v>50</v>
      </c>
      <c r="G26" s="152">
        <v>20</v>
      </c>
      <c r="H26" s="155">
        <f t="shared" ref="H26" si="12">I26+L26+O26</f>
        <v>30</v>
      </c>
      <c r="I26" s="152"/>
      <c r="J26" s="152"/>
      <c r="K26" s="152"/>
      <c r="L26" s="152"/>
      <c r="M26" s="152"/>
      <c r="N26" s="152"/>
      <c r="O26" s="152">
        <v>30</v>
      </c>
      <c r="P26" s="156"/>
      <c r="Q26" s="152"/>
      <c r="R26" s="152" t="s">
        <v>59</v>
      </c>
      <c r="S26" s="157" t="s">
        <v>39</v>
      </c>
      <c r="T26" s="157" t="s">
        <v>170</v>
      </c>
    </row>
    <row r="27" spans="1:22" s="162" customFormat="1" ht="24.95" customHeight="1" thickBot="1" x14ac:dyDescent="0.3">
      <c r="A27" s="183" t="s">
        <v>126</v>
      </c>
      <c r="B27" s="184"/>
      <c r="C27" s="158">
        <f t="shared" ref="C27:Q27" si="13">SUM(C11:C26)</f>
        <v>24</v>
      </c>
      <c r="D27" s="159">
        <f t="shared" si="13"/>
        <v>0</v>
      </c>
      <c r="E27" s="160">
        <f t="shared" si="13"/>
        <v>17.210052910052909</v>
      </c>
      <c r="F27" s="158">
        <f t="shared" si="13"/>
        <v>676</v>
      </c>
      <c r="G27" s="158">
        <f t="shared" si="13"/>
        <v>177</v>
      </c>
      <c r="H27" s="158">
        <f t="shared" si="13"/>
        <v>499</v>
      </c>
      <c r="I27" s="158">
        <f t="shared" si="13"/>
        <v>172</v>
      </c>
      <c r="J27" s="158">
        <f t="shared" si="13"/>
        <v>0</v>
      </c>
      <c r="K27" s="158">
        <f t="shared" si="13"/>
        <v>9</v>
      </c>
      <c r="L27" s="158">
        <f t="shared" si="13"/>
        <v>76</v>
      </c>
      <c r="M27" s="158">
        <f t="shared" si="13"/>
        <v>0</v>
      </c>
      <c r="N27" s="158">
        <f t="shared" si="13"/>
        <v>0</v>
      </c>
      <c r="O27" s="158">
        <f t="shared" si="13"/>
        <v>251</v>
      </c>
      <c r="P27" s="158">
        <f t="shared" si="13"/>
        <v>0</v>
      </c>
      <c r="Q27" s="158">
        <f t="shared" si="13"/>
        <v>0</v>
      </c>
      <c r="R27" s="161"/>
      <c r="S27" s="161"/>
      <c r="T27" s="161"/>
    </row>
    <row r="28" spans="1:22" s="95" customFormat="1" ht="24.95" customHeight="1" x14ac:dyDescent="0.25">
      <c r="A28" s="62">
        <v>17</v>
      </c>
      <c r="B28" s="63" t="s">
        <v>140</v>
      </c>
      <c r="C28" s="163">
        <v>2</v>
      </c>
      <c r="D28" s="164">
        <f>(J28+K28+M28+N28)*C28/F28</f>
        <v>0</v>
      </c>
      <c r="E28" s="49">
        <f>(I28-K28+L28-N28+O28)*C28/F28</f>
        <v>1.2</v>
      </c>
      <c r="F28" s="163">
        <f>G28+H28</f>
        <v>50</v>
      </c>
      <c r="G28" s="163">
        <v>20</v>
      </c>
      <c r="H28" s="163">
        <f>I28+L28+O28</f>
        <v>30</v>
      </c>
      <c r="I28" s="163">
        <v>14</v>
      </c>
      <c r="J28" s="163"/>
      <c r="K28" s="163"/>
      <c r="L28" s="163"/>
      <c r="M28" s="163"/>
      <c r="N28" s="163"/>
      <c r="O28" s="163">
        <v>16</v>
      </c>
      <c r="P28" s="163"/>
      <c r="Q28" s="163" t="s">
        <v>31</v>
      </c>
      <c r="R28" s="165" t="s">
        <v>59</v>
      </c>
      <c r="S28" s="166" t="s">
        <v>48</v>
      </c>
      <c r="T28" s="166" t="s">
        <v>150</v>
      </c>
    </row>
    <row r="29" spans="1:22" s="95" customFormat="1" ht="24.95" customHeight="1" x14ac:dyDescent="0.25">
      <c r="A29" s="50">
        <v>18</v>
      </c>
      <c r="B29" s="57" t="s">
        <v>141</v>
      </c>
      <c r="C29" s="92">
        <v>5</v>
      </c>
      <c r="D29" s="94">
        <f>(J29+K29+M29+N29)*C29/F29</f>
        <v>0</v>
      </c>
      <c r="E29" s="9">
        <f>(I29-K29+L29-N29+O29)*C29/F29</f>
        <v>2.8</v>
      </c>
      <c r="F29" s="92">
        <f>G29+H29</f>
        <v>125</v>
      </c>
      <c r="G29" s="92">
        <v>55</v>
      </c>
      <c r="H29" s="92">
        <f>I29+L29+O29</f>
        <v>70</v>
      </c>
      <c r="I29" s="92">
        <v>30</v>
      </c>
      <c r="J29" s="92"/>
      <c r="K29" s="92"/>
      <c r="L29" s="92"/>
      <c r="M29" s="92"/>
      <c r="N29" s="92"/>
      <c r="O29" s="92">
        <v>40</v>
      </c>
      <c r="P29" s="92"/>
      <c r="Q29" s="92" t="s">
        <v>32</v>
      </c>
      <c r="R29" s="51" t="s">
        <v>60</v>
      </c>
      <c r="S29" s="87" t="s">
        <v>38</v>
      </c>
      <c r="T29" s="87" t="s">
        <v>159</v>
      </c>
    </row>
    <row r="30" spans="1:22" s="95" customFormat="1" ht="28.9" customHeight="1" x14ac:dyDescent="0.25">
      <c r="A30" s="50">
        <v>19</v>
      </c>
      <c r="B30" s="58" t="s">
        <v>142</v>
      </c>
      <c r="C30" s="92">
        <v>2</v>
      </c>
      <c r="D30" s="94">
        <f>(J30+K30+M30+N30)*C30/F30</f>
        <v>0</v>
      </c>
      <c r="E30" s="9">
        <f>(I30-K30+L30-N30+O30)*C30/F30</f>
        <v>1.6666666666666667</v>
      </c>
      <c r="F30" s="92">
        <f>G30+H30</f>
        <v>60</v>
      </c>
      <c r="G30" s="92">
        <v>10</v>
      </c>
      <c r="H30" s="92">
        <f>I30+L30+O30</f>
        <v>50</v>
      </c>
      <c r="I30" s="92">
        <v>20</v>
      </c>
      <c r="J30" s="92"/>
      <c r="K30" s="92"/>
      <c r="L30" s="92"/>
      <c r="M30" s="92"/>
      <c r="N30" s="92"/>
      <c r="O30" s="92">
        <v>30</v>
      </c>
      <c r="P30" s="92"/>
      <c r="Q30" s="92" t="s">
        <v>31</v>
      </c>
      <c r="R30" s="51" t="s">
        <v>59</v>
      </c>
      <c r="S30" s="87" t="s">
        <v>51</v>
      </c>
      <c r="T30" s="87" t="s">
        <v>171</v>
      </c>
    </row>
    <row r="31" spans="1:22" s="56" customFormat="1" ht="24.95" customHeight="1" x14ac:dyDescent="0.25">
      <c r="A31" s="50">
        <v>20</v>
      </c>
      <c r="B31" s="64" t="s">
        <v>143</v>
      </c>
      <c r="C31" s="70">
        <v>2</v>
      </c>
      <c r="D31" s="94">
        <f t="shared" ref="D31" si="14">(J31+K31+M31+N31)*C31/F31</f>
        <v>0</v>
      </c>
      <c r="E31" s="9">
        <f t="shared" ref="E31" si="15">(I31-K31+L31-N31+O31)*C31/F31</f>
        <v>1.4285714285714286</v>
      </c>
      <c r="F31" s="92">
        <f t="shared" ref="F31" si="16">G31+H31</f>
        <v>56</v>
      </c>
      <c r="G31" s="70">
        <v>16</v>
      </c>
      <c r="H31" s="92">
        <f t="shared" ref="H31" si="17">I31+L31+O31</f>
        <v>40</v>
      </c>
      <c r="I31" s="70">
        <v>20</v>
      </c>
      <c r="J31" s="70"/>
      <c r="K31" s="70"/>
      <c r="L31" s="70"/>
      <c r="M31" s="70"/>
      <c r="N31" s="70"/>
      <c r="O31" s="70">
        <v>20</v>
      </c>
      <c r="P31" s="70"/>
      <c r="Q31" s="70" t="s">
        <v>31</v>
      </c>
      <c r="R31" s="51" t="s">
        <v>59</v>
      </c>
      <c r="S31" s="96" t="s">
        <v>53</v>
      </c>
      <c r="T31" s="79" t="s">
        <v>203</v>
      </c>
    </row>
    <row r="32" spans="1:22" s="56" customFormat="1" ht="24.95" customHeight="1" x14ac:dyDescent="0.25">
      <c r="A32" s="50">
        <v>21</v>
      </c>
      <c r="B32" s="64" t="s">
        <v>149</v>
      </c>
      <c r="C32" s="70">
        <v>2</v>
      </c>
      <c r="D32" s="94">
        <f>(J32+K32+M32+N32)*C32/F32</f>
        <v>0</v>
      </c>
      <c r="E32" s="9">
        <f>(I32-K32+L32-N32+O32)*C32/F32</f>
        <v>1.4814814814814814</v>
      </c>
      <c r="F32" s="92">
        <f>G32+H32</f>
        <v>54</v>
      </c>
      <c r="G32" s="70">
        <v>14</v>
      </c>
      <c r="H32" s="92">
        <f>I32+L32+O32</f>
        <v>40</v>
      </c>
      <c r="I32" s="70">
        <v>14</v>
      </c>
      <c r="J32" s="70"/>
      <c r="K32" s="70"/>
      <c r="L32" s="70">
        <v>10</v>
      </c>
      <c r="M32" s="70"/>
      <c r="N32" s="70"/>
      <c r="O32" s="70">
        <v>16</v>
      </c>
      <c r="P32" s="70"/>
      <c r="Q32" s="70" t="s">
        <v>32</v>
      </c>
      <c r="R32" s="51" t="s">
        <v>59</v>
      </c>
      <c r="S32" s="96" t="s">
        <v>54</v>
      </c>
      <c r="T32" s="96" t="s">
        <v>172</v>
      </c>
    </row>
    <row r="33" spans="1:21" s="56" customFormat="1" ht="20.25" customHeight="1" x14ac:dyDescent="0.25">
      <c r="A33" s="50">
        <v>22</v>
      </c>
      <c r="B33" s="57" t="s">
        <v>115</v>
      </c>
      <c r="C33" s="51">
        <v>2</v>
      </c>
      <c r="D33" s="52">
        <f>(J33+K33+M33+N33)*C33/F33</f>
        <v>0</v>
      </c>
      <c r="E33" s="15">
        <f>(I33-K33+L33-N33+O33)*C33/F33</f>
        <v>1.2</v>
      </c>
      <c r="F33" s="78">
        <f>G33+H33</f>
        <v>50</v>
      </c>
      <c r="G33" s="51">
        <v>20</v>
      </c>
      <c r="H33" s="78">
        <f>I33+L33+O33</f>
        <v>30</v>
      </c>
      <c r="I33" s="51"/>
      <c r="J33" s="51"/>
      <c r="K33" s="51"/>
      <c r="L33" s="51"/>
      <c r="M33" s="51"/>
      <c r="N33" s="51"/>
      <c r="O33" s="51">
        <v>30</v>
      </c>
      <c r="P33" s="54"/>
      <c r="Q33" s="51"/>
      <c r="R33" s="51" t="s">
        <v>59</v>
      </c>
      <c r="S33" s="79" t="s">
        <v>39</v>
      </c>
      <c r="T33" s="79" t="s">
        <v>173</v>
      </c>
    </row>
    <row r="34" spans="1:21" s="56" customFormat="1" ht="23.45" customHeight="1" x14ac:dyDescent="0.25">
      <c r="A34" s="50">
        <v>23</v>
      </c>
      <c r="B34" s="57" t="s">
        <v>145</v>
      </c>
      <c r="C34" s="51">
        <v>4</v>
      </c>
      <c r="D34" s="52">
        <f t="shared" ref="D34:D35" si="18">(J34+K34+M34+N34)*C34/F34</f>
        <v>0.8</v>
      </c>
      <c r="E34" s="15">
        <f t="shared" ref="E34:E35" si="19">(I34-K34+L34-N34+O34)*C34/F34</f>
        <v>2.16</v>
      </c>
      <c r="F34" s="78">
        <f t="shared" ref="F34:F35" si="20">G34+H34</f>
        <v>100</v>
      </c>
      <c r="G34" s="51">
        <v>40</v>
      </c>
      <c r="H34" s="78">
        <f t="shared" ref="H34:H35" si="21">I34+L34+O34</f>
        <v>60</v>
      </c>
      <c r="I34" s="51">
        <v>20</v>
      </c>
      <c r="J34" s="51">
        <v>14</v>
      </c>
      <c r="K34" s="51">
        <v>6</v>
      </c>
      <c r="L34" s="51"/>
      <c r="M34" s="51"/>
      <c r="N34" s="51"/>
      <c r="O34" s="51">
        <v>40</v>
      </c>
      <c r="P34" s="54"/>
      <c r="Q34" s="51" t="s">
        <v>31</v>
      </c>
      <c r="R34" s="51" t="s">
        <v>60</v>
      </c>
      <c r="S34" s="96" t="s">
        <v>69</v>
      </c>
      <c r="T34" s="96" t="s">
        <v>174</v>
      </c>
      <c r="U34" s="167"/>
    </row>
    <row r="35" spans="1:21" s="56" customFormat="1" ht="26.25" customHeight="1" x14ac:dyDescent="0.25">
      <c r="A35" s="50">
        <v>24</v>
      </c>
      <c r="B35" s="57" t="s">
        <v>146</v>
      </c>
      <c r="C35" s="51">
        <v>1</v>
      </c>
      <c r="D35" s="52">
        <f t="shared" si="18"/>
        <v>0</v>
      </c>
      <c r="E35" s="15">
        <f t="shared" si="19"/>
        <v>0.7407407407407407</v>
      </c>
      <c r="F35" s="78">
        <f t="shared" si="20"/>
        <v>27</v>
      </c>
      <c r="G35" s="51">
        <v>7</v>
      </c>
      <c r="H35" s="78">
        <f t="shared" si="21"/>
        <v>20</v>
      </c>
      <c r="I35" s="51"/>
      <c r="J35" s="51"/>
      <c r="K35" s="51"/>
      <c r="L35" s="51"/>
      <c r="M35" s="51"/>
      <c r="N35" s="51"/>
      <c r="O35" s="51">
        <v>20</v>
      </c>
      <c r="P35" s="54"/>
      <c r="Q35" s="51" t="s">
        <v>31</v>
      </c>
      <c r="R35" s="51" t="s">
        <v>59</v>
      </c>
      <c r="S35" s="96" t="s">
        <v>38</v>
      </c>
      <c r="T35" s="79" t="s">
        <v>175</v>
      </c>
    </row>
    <row r="36" spans="1:21" s="56" customFormat="1" ht="24.75" customHeight="1" thickBot="1" x14ac:dyDescent="0.3">
      <c r="A36" s="60">
        <v>25</v>
      </c>
      <c r="B36" s="61" t="s">
        <v>147</v>
      </c>
      <c r="C36" s="152">
        <v>0</v>
      </c>
      <c r="D36" s="153">
        <f>(J36+K36+M36+N36)*C36/F36</f>
        <v>0</v>
      </c>
      <c r="E36" s="48">
        <f>(I36-K36+L36-N36+O36)*C36/F36</f>
        <v>0</v>
      </c>
      <c r="F36" s="155">
        <f>G36+H36</f>
        <v>30</v>
      </c>
      <c r="G36" s="152"/>
      <c r="H36" s="155">
        <f>I36+L36+O36</f>
        <v>30</v>
      </c>
      <c r="I36" s="152"/>
      <c r="J36" s="152"/>
      <c r="K36" s="152"/>
      <c r="L36" s="152"/>
      <c r="M36" s="152"/>
      <c r="N36" s="152"/>
      <c r="O36" s="152">
        <v>30</v>
      </c>
      <c r="P36" s="156"/>
      <c r="Q36" s="152"/>
      <c r="R36" s="152" t="s">
        <v>59</v>
      </c>
      <c r="S36" s="168" t="s">
        <v>43</v>
      </c>
      <c r="T36" s="157" t="s">
        <v>169</v>
      </c>
    </row>
    <row r="37" spans="1:21" s="162" customFormat="1" ht="24.95" customHeight="1" thickBot="1" x14ac:dyDescent="0.3">
      <c r="A37" s="183" t="s">
        <v>127</v>
      </c>
      <c r="B37" s="184"/>
      <c r="C37" s="158">
        <f>SUM(C28:C36)</f>
        <v>20</v>
      </c>
      <c r="D37" s="159">
        <f t="shared" ref="D37:P37" si="22">SUM(D28:D36)</f>
        <v>0.8</v>
      </c>
      <c r="E37" s="160">
        <f t="shared" si="22"/>
        <v>12.677460317460318</v>
      </c>
      <c r="F37" s="158">
        <f t="shared" si="22"/>
        <v>552</v>
      </c>
      <c r="G37" s="158">
        <f t="shared" si="22"/>
        <v>182</v>
      </c>
      <c r="H37" s="158">
        <f t="shared" si="22"/>
        <v>370</v>
      </c>
      <c r="I37" s="158">
        <f t="shared" si="22"/>
        <v>118</v>
      </c>
      <c r="J37" s="158">
        <f t="shared" si="22"/>
        <v>14</v>
      </c>
      <c r="K37" s="158">
        <f t="shared" si="22"/>
        <v>6</v>
      </c>
      <c r="L37" s="158">
        <f t="shared" si="22"/>
        <v>10</v>
      </c>
      <c r="M37" s="158">
        <f t="shared" si="22"/>
        <v>0</v>
      </c>
      <c r="N37" s="158">
        <f t="shared" si="22"/>
        <v>0</v>
      </c>
      <c r="O37" s="158">
        <f t="shared" si="22"/>
        <v>242</v>
      </c>
      <c r="P37" s="158">
        <f t="shared" si="22"/>
        <v>0</v>
      </c>
      <c r="Q37" s="161"/>
      <c r="R37" s="161"/>
      <c r="S37" s="161"/>
      <c r="T37" s="161"/>
    </row>
    <row r="38" spans="1:21" s="56" customFormat="1" ht="41.25" customHeight="1" x14ac:dyDescent="0.25">
      <c r="A38" s="65"/>
      <c r="B38" s="66" t="s">
        <v>233</v>
      </c>
      <c r="C38" s="169">
        <v>16</v>
      </c>
      <c r="D38" s="170"/>
      <c r="E38" s="171"/>
      <c r="F38" s="169"/>
      <c r="G38" s="169"/>
      <c r="H38" s="169"/>
      <c r="I38" s="172"/>
      <c r="J38" s="172"/>
      <c r="K38" s="172"/>
      <c r="L38" s="172"/>
      <c r="M38" s="172"/>
      <c r="N38" s="172"/>
      <c r="O38" s="172"/>
      <c r="P38" s="172"/>
      <c r="Q38" s="173"/>
      <c r="R38" s="173"/>
      <c r="S38" s="174"/>
      <c r="T38" s="174"/>
    </row>
    <row r="39" spans="1:21" s="56" customFormat="1" ht="24.95" customHeight="1" x14ac:dyDescent="0.25">
      <c r="A39" s="67"/>
      <c r="B39" s="68" t="s">
        <v>231</v>
      </c>
      <c r="C39" s="110">
        <f>C27+C37+C38</f>
        <v>60</v>
      </c>
      <c r="D39" s="139"/>
      <c r="E39" s="112"/>
      <c r="F39" s="110"/>
      <c r="G39" s="110"/>
      <c r="H39" s="110"/>
      <c r="I39" s="111"/>
      <c r="J39" s="111"/>
      <c r="K39" s="111"/>
      <c r="L39" s="111"/>
      <c r="M39" s="111"/>
      <c r="N39" s="111"/>
      <c r="O39" s="111"/>
      <c r="P39" s="111"/>
      <c r="Q39" s="113"/>
      <c r="R39" s="113"/>
      <c r="S39" s="114"/>
      <c r="T39" s="114"/>
    </row>
    <row r="40" spans="1:21" s="56" customFormat="1" ht="24.95" customHeight="1" x14ac:dyDescent="0.25">
      <c r="A40" s="67"/>
      <c r="B40" s="69"/>
      <c r="C40" s="110"/>
      <c r="D40" s="139"/>
      <c r="E40" s="112"/>
      <c r="F40" s="110"/>
      <c r="G40" s="110"/>
      <c r="H40" s="110"/>
      <c r="I40" s="111"/>
      <c r="J40" s="111"/>
      <c r="K40" s="111"/>
      <c r="L40" s="111"/>
      <c r="M40" s="111"/>
      <c r="N40" s="111"/>
      <c r="O40" s="111"/>
      <c r="P40" s="111"/>
      <c r="Q40" s="113"/>
      <c r="R40" s="113"/>
      <c r="S40" s="114"/>
      <c r="T40" s="114"/>
    </row>
    <row r="41" spans="1:21" s="56" customFormat="1" ht="39.75" customHeight="1" x14ac:dyDescent="0.25">
      <c r="A41" s="67"/>
      <c r="B41" s="68" t="s">
        <v>234</v>
      </c>
      <c r="C41" s="110"/>
      <c r="D41" s="139"/>
      <c r="E41" s="112"/>
      <c r="F41" s="110"/>
      <c r="G41" s="110"/>
      <c r="H41" s="110"/>
      <c r="I41" s="111"/>
      <c r="J41" s="111"/>
      <c r="K41" s="111"/>
      <c r="L41" s="111"/>
      <c r="M41" s="111"/>
      <c r="N41" s="111"/>
      <c r="O41" s="111"/>
      <c r="P41" s="111"/>
      <c r="Q41" s="113"/>
      <c r="R41" s="113"/>
      <c r="S41" s="114"/>
      <c r="T41" s="114"/>
    </row>
    <row r="42" spans="1:21" s="56" customFormat="1" ht="43.15" customHeight="1" x14ac:dyDescent="0.25">
      <c r="A42" s="70">
        <v>26</v>
      </c>
      <c r="B42" s="57" t="s">
        <v>208</v>
      </c>
      <c r="C42" s="118">
        <v>3</v>
      </c>
      <c r="D42" s="94">
        <f>(J42+K42+M42+N42)*C42/F42</f>
        <v>0</v>
      </c>
      <c r="E42" s="9">
        <f>(I42-K42+L42-N42+O42)*C42/F42</f>
        <v>1.6</v>
      </c>
      <c r="F42" s="92">
        <f>G42+H42</f>
        <v>75</v>
      </c>
      <c r="G42" s="92">
        <v>35</v>
      </c>
      <c r="H42" s="92">
        <f>I42+L42+O42</f>
        <v>40</v>
      </c>
      <c r="I42" s="92"/>
      <c r="J42" s="92"/>
      <c r="K42" s="92"/>
      <c r="L42" s="92"/>
      <c r="M42" s="92"/>
      <c r="N42" s="92"/>
      <c r="O42" s="92">
        <v>40</v>
      </c>
      <c r="P42" s="92"/>
      <c r="Q42" s="92" t="s">
        <v>31</v>
      </c>
      <c r="R42" s="51" t="s">
        <v>59</v>
      </c>
      <c r="S42" s="96" t="s">
        <v>47</v>
      </c>
      <c r="T42" s="87" t="s">
        <v>95</v>
      </c>
    </row>
    <row r="43" spans="1:21" s="56" customFormat="1" ht="39.6" customHeight="1" x14ac:dyDescent="0.25">
      <c r="A43" s="70">
        <v>27</v>
      </c>
      <c r="B43" s="71" t="s">
        <v>66</v>
      </c>
      <c r="C43" s="70">
        <v>1</v>
      </c>
      <c r="D43" s="52">
        <f>(J43+K43+M43+N43)*C43/F43</f>
        <v>0</v>
      </c>
      <c r="E43" s="15">
        <f>(I43-K43+L43-N43+O43)*C43/F43</f>
        <v>0.8</v>
      </c>
      <c r="F43" s="78">
        <f>G43+H43</f>
        <v>25</v>
      </c>
      <c r="G43" s="70">
        <v>5</v>
      </c>
      <c r="H43" s="70">
        <v>20</v>
      </c>
      <c r="I43" s="70"/>
      <c r="J43" s="70"/>
      <c r="K43" s="70"/>
      <c r="L43" s="70">
        <v>10</v>
      </c>
      <c r="M43" s="70"/>
      <c r="N43" s="70"/>
      <c r="O43" s="70">
        <v>10</v>
      </c>
      <c r="P43" s="70"/>
      <c r="Q43" s="70" t="s">
        <v>32</v>
      </c>
      <c r="R43" s="70" t="s">
        <v>59</v>
      </c>
      <c r="S43" s="72" t="s">
        <v>67</v>
      </c>
      <c r="T43" s="72" t="s">
        <v>70</v>
      </c>
    </row>
    <row r="44" spans="1:21" s="56" customFormat="1" ht="21" customHeight="1" x14ac:dyDescent="0.25">
      <c r="A44" s="70">
        <v>28</v>
      </c>
      <c r="B44" s="72" t="s">
        <v>232</v>
      </c>
      <c r="C44" s="70">
        <v>2</v>
      </c>
      <c r="D44" s="70"/>
      <c r="E44" s="70"/>
      <c r="F44" s="70">
        <v>50</v>
      </c>
      <c r="G44" s="70">
        <v>20</v>
      </c>
      <c r="H44" s="70">
        <v>30</v>
      </c>
      <c r="I44" s="70">
        <v>14</v>
      </c>
      <c r="J44" s="70"/>
      <c r="K44" s="70"/>
      <c r="L44" s="70">
        <v>16</v>
      </c>
      <c r="M44" s="70"/>
      <c r="N44" s="70"/>
      <c r="O44" s="70"/>
      <c r="P44" s="70"/>
      <c r="Q44" s="70"/>
      <c r="R44" s="70" t="s">
        <v>59</v>
      </c>
      <c r="S44" s="70" t="s">
        <v>222</v>
      </c>
      <c r="T44" s="70" t="s">
        <v>221</v>
      </c>
    </row>
    <row r="45" spans="1:21" s="56" customFormat="1" ht="28.15" customHeight="1" x14ac:dyDescent="0.25">
      <c r="A45" s="70">
        <v>29</v>
      </c>
      <c r="B45" s="57" t="s">
        <v>209</v>
      </c>
      <c r="C45" s="54">
        <v>2</v>
      </c>
      <c r="D45" s="175">
        <f t="shared" ref="D45:D51" si="23">(J45+K45+M45+N45)*C45/F45</f>
        <v>0.4</v>
      </c>
      <c r="E45" s="23">
        <f t="shared" ref="E45:E51" si="24">(I45-K45+L45-N45+O45)*C45/F45</f>
        <v>0.8</v>
      </c>
      <c r="F45" s="176">
        <f t="shared" ref="F45:F51" si="25">G45+H45</f>
        <v>50</v>
      </c>
      <c r="G45" s="54">
        <v>20</v>
      </c>
      <c r="H45" s="176">
        <v>30</v>
      </c>
      <c r="I45" s="54">
        <v>10</v>
      </c>
      <c r="J45" s="54"/>
      <c r="K45" s="54">
        <v>10</v>
      </c>
      <c r="L45" s="54">
        <v>20</v>
      </c>
      <c r="M45" s="54"/>
      <c r="N45" s="54"/>
      <c r="O45" s="54"/>
      <c r="P45" s="54"/>
      <c r="Q45" s="54"/>
      <c r="R45" s="54" t="s">
        <v>59</v>
      </c>
      <c r="S45" s="177" t="s">
        <v>90</v>
      </c>
      <c r="T45" s="178" t="s">
        <v>245</v>
      </c>
    </row>
    <row r="46" spans="1:21" s="95" customFormat="1" ht="49.5" customHeight="1" x14ac:dyDescent="0.25">
      <c r="A46" s="70">
        <v>30</v>
      </c>
      <c r="B46" s="57" t="s">
        <v>210</v>
      </c>
      <c r="C46" s="51">
        <v>1</v>
      </c>
      <c r="D46" s="52">
        <f t="shared" si="23"/>
        <v>0</v>
      </c>
      <c r="E46" s="15">
        <f t="shared" si="24"/>
        <v>0.8</v>
      </c>
      <c r="F46" s="78">
        <f t="shared" si="25"/>
        <v>25</v>
      </c>
      <c r="G46" s="51">
        <v>5</v>
      </c>
      <c r="H46" s="78">
        <f t="shared" ref="H46:H51" si="26">I46+L46+O46</f>
        <v>20</v>
      </c>
      <c r="I46" s="51"/>
      <c r="J46" s="51"/>
      <c r="K46" s="51"/>
      <c r="L46" s="51">
        <v>20</v>
      </c>
      <c r="M46" s="51"/>
      <c r="N46" s="51"/>
      <c r="O46" s="51"/>
      <c r="P46" s="54"/>
      <c r="Q46" s="51"/>
      <c r="R46" s="51" t="s">
        <v>59</v>
      </c>
      <c r="S46" s="96" t="s">
        <v>58</v>
      </c>
      <c r="T46" s="96" t="s">
        <v>230</v>
      </c>
    </row>
    <row r="47" spans="1:21" s="179" customFormat="1" ht="34.15" customHeight="1" x14ac:dyDescent="0.25">
      <c r="A47" s="70">
        <v>31</v>
      </c>
      <c r="B47" s="73" t="s">
        <v>77</v>
      </c>
      <c r="C47" s="51">
        <v>2</v>
      </c>
      <c r="D47" s="52">
        <f t="shared" si="23"/>
        <v>0</v>
      </c>
      <c r="E47" s="15">
        <f t="shared" si="24"/>
        <v>1.2</v>
      </c>
      <c r="F47" s="78">
        <f t="shared" si="25"/>
        <v>50</v>
      </c>
      <c r="G47" s="51">
        <v>20</v>
      </c>
      <c r="H47" s="78">
        <f t="shared" si="26"/>
        <v>30</v>
      </c>
      <c r="I47" s="51">
        <v>12</v>
      </c>
      <c r="J47" s="51"/>
      <c r="K47" s="51"/>
      <c r="L47" s="51"/>
      <c r="M47" s="51"/>
      <c r="N47" s="51"/>
      <c r="O47" s="51">
        <v>18</v>
      </c>
      <c r="P47" s="54"/>
      <c r="Q47" s="51" t="s">
        <v>31</v>
      </c>
      <c r="R47" s="51" t="s">
        <v>59</v>
      </c>
      <c r="S47" s="55" t="s">
        <v>75</v>
      </c>
      <c r="T47" s="137" t="s">
        <v>92</v>
      </c>
    </row>
    <row r="48" spans="1:21" s="56" customFormat="1" ht="47.45" customHeight="1" x14ac:dyDescent="0.25">
      <c r="A48" s="70">
        <v>32</v>
      </c>
      <c r="B48" s="57" t="s">
        <v>62</v>
      </c>
      <c r="C48" s="51">
        <v>2</v>
      </c>
      <c r="D48" s="52">
        <f t="shared" si="23"/>
        <v>0</v>
      </c>
      <c r="E48" s="15">
        <f t="shared" si="24"/>
        <v>1.2</v>
      </c>
      <c r="F48" s="78">
        <f t="shared" si="25"/>
        <v>50</v>
      </c>
      <c r="G48" s="51">
        <v>20</v>
      </c>
      <c r="H48" s="78">
        <f t="shared" si="26"/>
        <v>30</v>
      </c>
      <c r="I48" s="51">
        <v>10</v>
      </c>
      <c r="J48" s="51"/>
      <c r="K48" s="51"/>
      <c r="L48" s="51">
        <v>10</v>
      </c>
      <c r="M48" s="51"/>
      <c r="N48" s="51"/>
      <c r="O48" s="51">
        <v>10</v>
      </c>
      <c r="P48" s="54"/>
      <c r="Q48" s="51" t="s">
        <v>31</v>
      </c>
      <c r="R48" s="51" t="s">
        <v>59</v>
      </c>
      <c r="S48" s="96" t="s">
        <v>47</v>
      </c>
      <c r="T48" s="79" t="s">
        <v>229</v>
      </c>
    </row>
    <row r="49" spans="1:20" s="124" customFormat="1" ht="23.45" customHeight="1" x14ac:dyDescent="0.25">
      <c r="A49" s="70">
        <v>33</v>
      </c>
      <c r="B49" s="73" t="s">
        <v>78</v>
      </c>
      <c r="C49" s="51">
        <v>2</v>
      </c>
      <c r="D49" s="52">
        <f t="shared" si="23"/>
        <v>0</v>
      </c>
      <c r="E49" s="15">
        <f t="shared" si="24"/>
        <v>1.2</v>
      </c>
      <c r="F49" s="78">
        <f t="shared" si="25"/>
        <v>50</v>
      </c>
      <c r="G49" s="51">
        <v>20</v>
      </c>
      <c r="H49" s="78">
        <f t="shared" si="26"/>
        <v>30</v>
      </c>
      <c r="I49" s="51">
        <v>10</v>
      </c>
      <c r="J49" s="51"/>
      <c r="K49" s="51"/>
      <c r="L49" s="51"/>
      <c r="M49" s="51"/>
      <c r="N49" s="51"/>
      <c r="O49" s="51">
        <v>20</v>
      </c>
      <c r="P49" s="54"/>
      <c r="Q49" s="51" t="s">
        <v>72</v>
      </c>
      <c r="R49" s="51" t="s">
        <v>59</v>
      </c>
      <c r="S49" s="137" t="s">
        <v>79</v>
      </c>
      <c r="T49" s="137" t="s">
        <v>176</v>
      </c>
    </row>
    <row r="50" spans="1:20" s="70" customFormat="1" ht="39" x14ac:dyDescent="0.25">
      <c r="A50" s="70">
        <v>34</v>
      </c>
      <c r="B50" s="57" t="s">
        <v>63</v>
      </c>
      <c r="C50" s="51">
        <v>2</v>
      </c>
      <c r="D50" s="52">
        <f t="shared" si="23"/>
        <v>0</v>
      </c>
      <c r="E50" s="15">
        <f t="shared" si="24"/>
        <v>1.2</v>
      </c>
      <c r="F50" s="78">
        <f t="shared" si="25"/>
        <v>50</v>
      </c>
      <c r="G50" s="51">
        <v>20</v>
      </c>
      <c r="H50" s="78">
        <f t="shared" si="26"/>
        <v>30</v>
      </c>
      <c r="I50" s="51">
        <v>14</v>
      </c>
      <c r="J50" s="51"/>
      <c r="K50" s="51"/>
      <c r="L50" s="51">
        <v>16</v>
      </c>
      <c r="M50" s="51"/>
      <c r="N50" s="51"/>
      <c r="O50" s="51"/>
      <c r="P50" s="54"/>
      <c r="Q50" s="51"/>
      <c r="R50" s="51" t="s">
        <v>59</v>
      </c>
      <c r="S50" s="96" t="s">
        <v>41</v>
      </c>
      <c r="T50" s="96" t="s">
        <v>151</v>
      </c>
    </row>
    <row r="51" spans="1:20" s="56" customFormat="1" ht="24.95" customHeight="1" x14ac:dyDescent="0.25">
      <c r="A51" s="70">
        <v>35</v>
      </c>
      <c r="B51" s="57" t="s">
        <v>68</v>
      </c>
      <c r="C51" s="51">
        <v>1</v>
      </c>
      <c r="D51" s="52">
        <f t="shared" si="23"/>
        <v>0</v>
      </c>
      <c r="E51" s="15">
        <f t="shared" si="24"/>
        <v>0.6</v>
      </c>
      <c r="F51" s="78">
        <f t="shared" si="25"/>
        <v>25</v>
      </c>
      <c r="G51" s="51">
        <v>10</v>
      </c>
      <c r="H51" s="78">
        <f t="shared" si="26"/>
        <v>15</v>
      </c>
      <c r="I51" s="51"/>
      <c r="J51" s="51"/>
      <c r="K51" s="51"/>
      <c r="L51" s="51">
        <v>15</v>
      </c>
      <c r="M51" s="51"/>
      <c r="N51" s="51"/>
      <c r="O51" s="51"/>
      <c r="P51" s="54"/>
      <c r="Q51" s="51"/>
      <c r="R51" s="51" t="s">
        <v>59</v>
      </c>
      <c r="S51" s="79"/>
      <c r="T51" s="79"/>
    </row>
    <row r="52" spans="1:20" s="107" customFormat="1" ht="24.95" customHeight="1" x14ac:dyDescent="0.25">
      <c r="A52" s="185" t="s">
        <v>244</v>
      </c>
      <c r="B52" s="185"/>
      <c r="C52" s="104">
        <f t="shared" ref="C52:P52" si="27">SUM(C42:C51)</f>
        <v>18</v>
      </c>
      <c r="D52" s="105">
        <f t="shared" si="27"/>
        <v>0.4</v>
      </c>
      <c r="E52" s="104">
        <f t="shared" si="27"/>
        <v>9.4</v>
      </c>
      <c r="F52" s="104">
        <f t="shared" si="27"/>
        <v>450</v>
      </c>
      <c r="G52" s="104">
        <f t="shared" si="27"/>
        <v>175</v>
      </c>
      <c r="H52" s="104">
        <f t="shared" si="27"/>
        <v>275</v>
      </c>
      <c r="I52" s="104">
        <f t="shared" si="27"/>
        <v>70</v>
      </c>
      <c r="J52" s="104">
        <f t="shared" si="27"/>
        <v>0</v>
      </c>
      <c r="K52" s="104">
        <f t="shared" si="27"/>
        <v>10</v>
      </c>
      <c r="L52" s="104">
        <f t="shared" si="27"/>
        <v>107</v>
      </c>
      <c r="M52" s="104">
        <f t="shared" si="27"/>
        <v>0</v>
      </c>
      <c r="N52" s="104">
        <f t="shared" si="27"/>
        <v>0</v>
      </c>
      <c r="O52" s="104">
        <f t="shared" si="27"/>
        <v>98</v>
      </c>
      <c r="P52" s="104">
        <f t="shared" si="27"/>
        <v>0</v>
      </c>
      <c r="Q52" s="106"/>
      <c r="R52" s="106"/>
      <c r="S52" s="106"/>
      <c r="T52" s="106"/>
    </row>
    <row r="53" spans="1:20" s="107" customFormat="1" ht="26.85" customHeight="1" x14ac:dyDescent="0.25">
      <c r="A53" s="185" t="s">
        <v>125</v>
      </c>
      <c r="B53" s="185"/>
      <c r="C53" s="104">
        <f>SUM(C27+C37+C52)</f>
        <v>62</v>
      </c>
      <c r="D53" s="105">
        <f t="shared" ref="D53:P53" si="28">SUM(D27+D37+D52)</f>
        <v>1.2000000000000002</v>
      </c>
      <c r="E53" s="105">
        <f t="shared" si="28"/>
        <v>39.287513227513223</v>
      </c>
      <c r="F53" s="104">
        <f t="shared" si="28"/>
        <v>1678</v>
      </c>
      <c r="G53" s="104">
        <f t="shared" si="28"/>
        <v>534</v>
      </c>
      <c r="H53" s="104">
        <f t="shared" si="28"/>
        <v>1144</v>
      </c>
      <c r="I53" s="104">
        <f t="shared" si="28"/>
        <v>360</v>
      </c>
      <c r="J53" s="104">
        <f t="shared" si="28"/>
        <v>14</v>
      </c>
      <c r="K53" s="104">
        <f t="shared" si="28"/>
        <v>25</v>
      </c>
      <c r="L53" s="104">
        <f t="shared" si="28"/>
        <v>193</v>
      </c>
      <c r="M53" s="104">
        <f t="shared" si="28"/>
        <v>0</v>
      </c>
      <c r="N53" s="104">
        <f t="shared" si="28"/>
        <v>0</v>
      </c>
      <c r="O53" s="104">
        <f t="shared" si="28"/>
        <v>591</v>
      </c>
      <c r="P53" s="104">
        <f t="shared" si="28"/>
        <v>0</v>
      </c>
      <c r="Q53" s="104"/>
      <c r="R53" s="122"/>
      <c r="S53" s="180"/>
      <c r="T53" s="180"/>
    </row>
    <row r="54" spans="1:20" s="56" customFormat="1" x14ac:dyDescent="0.25">
      <c r="B54" s="181"/>
      <c r="R54" s="125"/>
      <c r="S54" s="182"/>
      <c r="T54" s="182"/>
    </row>
  </sheetData>
  <sortState ref="B42:T50">
    <sortCondition ref="B42"/>
  </sortState>
  <mergeCells count="46">
    <mergeCell ref="J9:J10"/>
    <mergeCell ref="A1:T1"/>
    <mergeCell ref="A2:T2"/>
    <mergeCell ref="A5:K5"/>
    <mergeCell ref="R4:T4"/>
    <mergeCell ref="A6:A8"/>
    <mergeCell ref="B6:B8"/>
    <mergeCell ref="F6:F8"/>
    <mergeCell ref="G6:G8"/>
    <mergeCell ref="R6:R8"/>
    <mergeCell ref="S6:S8"/>
    <mergeCell ref="T6:T8"/>
    <mergeCell ref="L7:N7"/>
    <mergeCell ref="C7:C8"/>
    <mergeCell ref="A53:B53"/>
    <mergeCell ref="A3:T3"/>
    <mergeCell ref="A4:K4"/>
    <mergeCell ref="I7:K7"/>
    <mergeCell ref="O7:Q7"/>
    <mergeCell ref="R5:T5"/>
    <mergeCell ref="L4:Q4"/>
    <mergeCell ref="L5:Q5"/>
    <mergeCell ref="H7:H8"/>
    <mergeCell ref="H6:Q6"/>
    <mergeCell ref="C6:E6"/>
    <mergeCell ref="E7:E8"/>
    <mergeCell ref="D7:D8"/>
    <mergeCell ref="A9:A10"/>
    <mergeCell ref="B9:B10"/>
    <mergeCell ref="A27:B27"/>
    <mergeCell ref="A37:B37"/>
    <mergeCell ref="A52:B52"/>
    <mergeCell ref="U20:V20"/>
    <mergeCell ref="T9:T10"/>
    <mergeCell ref="K9:K10"/>
    <mergeCell ref="L9:L10"/>
    <mergeCell ref="N9:N10"/>
    <mergeCell ref="O9:O10"/>
    <mergeCell ref="P9:P10"/>
    <mergeCell ref="G9:G10"/>
    <mergeCell ref="I9:I10"/>
    <mergeCell ref="Q9:Q10"/>
    <mergeCell ref="R9:R10"/>
    <mergeCell ref="S9:S10"/>
    <mergeCell ref="M9:M10"/>
    <mergeCell ref="C9:C10"/>
  </mergeCells>
  <pageMargins left="0.23622047244094491" right="0.23622047244094491" top="0.74803149606299213" bottom="0.74803149606299213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9"/>
  <sheetViews>
    <sheetView topLeftCell="A25" zoomScale="90" zoomScaleNormal="90" workbookViewId="0">
      <selection activeCell="J39" sqref="J39"/>
    </sheetView>
  </sheetViews>
  <sheetFormatPr defaultColWidth="9.140625" defaultRowHeight="15" x14ac:dyDescent="0.25"/>
  <cols>
    <col min="1" max="1" width="4.5703125" customWidth="1"/>
    <col min="2" max="2" width="36.140625" style="33" customWidth="1"/>
    <col min="3" max="17" width="10.7109375" customWidth="1"/>
    <col min="18" max="18" width="19.5703125" style="34" customWidth="1"/>
    <col min="19" max="19" width="22.7109375" style="43" hidden="1" customWidth="1"/>
    <col min="20" max="20" width="25.28515625" style="43" hidden="1" customWidth="1"/>
    <col min="21" max="21" width="0.28515625" hidden="1" customWidth="1"/>
    <col min="22" max="22" width="9.140625" hidden="1" customWidth="1"/>
  </cols>
  <sheetData>
    <row r="1" spans="1:20" ht="30" customHeight="1" x14ac:dyDescent="0.3">
      <c r="A1" s="189" t="s">
        <v>96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</row>
    <row r="2" spans="1:20" ht="30.75" customHeight="1" x14ac:dyDescent="0.3">
      <c r="A2" s="189" t="s">
        <v>44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</row>
    <row r="3" spans="1:20" ht="30" customHeight="1" x14ac:dyDescent="0.3">
      <c r="A3" s="189" t="s">
        <v>26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</row>
    <row r="4" spans="1:20" ht="30.75" customHeight="1" x14ac:dyDescent="0.25">
      <c r="A4" s="190" t="s">
        <v>153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 t="s">
        <v>27</v>
      </c>
      <c r="M4" s="190"/>
      <c r="N4" s="190"/>
      <c r="O4" s="190"/>
      <c r="P4" s="190"/>
      <c r="Q4" s="190"/>
      <c r="R4" s="200" t="s">
        <v>249</v>
      </c>
      <c r="S4" s="200"/>
      <c r="T4" s="200"/>
    </row>
    <row r="5" spans="1:20" ht="30" customHeight="1" x14ac:dyDescent="0.25">
      <c r="A5" s="190" t="s">
        <v>30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 t="s">
        <v>28</v>
      </c>
      <c r="M5" s="190"/>
      <c r="N5" s="190"/>
      <c r="O5" s="190"/>
      <c r="P5" s="190"/>
      <c r="Q5" s="190"/>
      <c r="R5" s="192" t="s">
        <v>29</v>
      </c>
      <c r="S5" s="192"/>
      <c r="T5" s="192"/>
    </row>
    <row r="6" spans="1:20" ht="15.75" customHeight="1" x14ac:dyDescent="0.25">
      <c r="A6" s="195" t="s">
        <v>13</v>
      </c>
      <c r="B6" s="201" t="s">
        <v>11</v>
      </c>
      <c r="C6" s="195" t="s">
        <v>3</v>
      </c>
      <c r="D6" s="195"/>
      <c r="E6" s="195"/>
      <c r="F6" s="195" t="s">
        <v>18</v>
      </c>
      <c r="G6" s="195" t="s">
        <v>14</v>
      </c>
      <c r="H6" s="194" t="s">
        <v>17</v>
      </c>
      <c r="I6" s="194"/>
      <c r="J6" s="194"/>
      <c r="K6" s="194"/>
      <c r="L6" s="194"/>
      <c r="M6" s="194"/>
      <c r="N6" s="194"/>
      <c r="O6" s="194"/>
      <c r="P6" s="194"/>
      <c r="Q6" s="194"/>
      <c r="R6" s="202" t="s">
        <v>4</v>
      </c>
      <c r="S6" s="195" t="s">
        <v>71</v>
      </c>
      <c r="T6" s="195" t="s">
        <v>5</v>
      </c>
    </row>
    <row r="7" spans="1:20" ht="36" customHeight="1" x14ac:dyDescent="0.25">
      <c r="A7" s="195"/>
      <c r="B7" s="201"/>
      <c r="C7" s="195" t="s">
        <v>3</v>
      </c>
      <c r="D7" s="193" t="s">
        <v>22</v>
      </c>
      <c r="E7" s="195" t="s">
        <v>19</v>
      </c>
      <c r="F7" s="195"/>
      <c r="G7" s="195"/>
      <c r="H7" s="193" t="s">
        <v>16</v>
      </c>
      <c r="I7" s="191" t="s">
        <v>0</v>
      </c>
      <c r="J7" s="191"/>
      <c r="K7" s="191"/>
      <c r="L7" s="191" t="s">
        <v>1</v>
      </c>
      <c r="M7" s="191"/>
      <c r="N7" s="191"/>
      <c r="O7" s="191" t="s">
        <v>2</v>
      </c>
      <c r="P7" s="191"/>
      <c r="Q7" s="191"/>
      <c r="R7" s="202"/>
      <c r="S7" s="195"/>
      <c r="T7" s="195"/>
    </row>
    <row r="8" spans="1:20" s="3" customFormat="1" ht="42" customHeight="1" x14ac:dyDescent="0.25">
      <c r="A8" s="195"/>
      <c r="B8" s="201"/>
      <c r="C8" s="195"/>
      <c r="D8" s="193"/>
      <c r="E8" s="195"/>
      <c r="F8" s="195"/>
      <c r="G8" s="195"/>
      <c r="H8" s="193"/>
      <c r="I8" s="10" t="s">
        <v>8</v>
      </c>
      <c r="J8" s="10" t="s">
        <v>21</v>
      </c>
      <c r="K8" s="22" t="s">
        <v>6</v>
      </c>
      <c r="L8" s="10" t="s">
        <v>9</v>
      </c>
      <c r="M8" s="10" t="s">
        <v>21</v>
      </c>
      <c r="N8" s="10" t="s">
        <v>6</v>
      </c>
      <c r="O8" s="10" t="s">
        <v>10</v>
      </c>
      <c r="P8" s="22" t="s">
        <v>15</v>
      </c>
      <c r="Q8" s="22" t="s">
        <v>7</v>
      </c>
      <c r="R8" s="202"/>
      <c r="S8" s="195"/>
      <c r="T8" s="195"/>
    </row>
    <row r="9" spans="1:20" s="29" customFormat="1" ht="15" customHeight="1" x14ac:dyDescent="0.25">
      <c r="A9" s="203">
        <v>1</v>
      </c>
      <c r="B9" s="204">
        <v>2</v>
      </c>
      <c r="C9" s="203">
        <v>3</v>
      </c>
      <c r="D9" s="135">
        <v>4</v>
      </c>
      <c r="E9" s="135">
        <v>5</v>
      </c>
      <c r="F9" s="135">
        <v>6</v>
      </c>
      <c r="G9" s="203">
        <v>7</v>
      </c>
      <c r="H9" s="135">
        <v>8</v>
      </c>
      <c r="I9" s="203">
        <v>9</v>
      </c>
      <c r="J9" s="203">
        <v>10</v>
      </c>
      <c r="K9" s="203">
        <v>11</v>
      </c>
      <c r="L9" s="203">
        <v>12</v>
      </c>
      <c r="M9" s="203">
        <v>13</v>
      </c>
      <c r="N9" s="203">
        <v>14</v>
      </c>
      <c r="O9" s="203">
        <v>15</v>
      </c>
      <c r="P9" s="203">
        <v>16</v>
      </c>
      <c r="Q9" s="203">
        <v>17</v>
      </c>
      <c r="R9" s="203">
        <v>18</v>
      </c>
      <c r="S9" s="205">
        <v>19</v>
      </c>
      <c r="T9" s="206">
        <v>20</v>
      </c>
    </row>
    <row r="10" spans="1:20" s="3" customFormat="1" ht="43.5" customHeight="1" x14ac:dyDescent="0.25">
      <c r="A10" s="203"/>
      <c r="B10" s="204"/>
      <c r="C10" s="203"/>
      <c r="D10" s="97" t="s">
        <v>23</v>
      </c>
      <c r="E10" s="97" t="s">
        <v>25</v>
      </c>
      <c r="F10" s="97" t="s">
        <v>20</v>
      </c>
      <c r="G10" s="203"/>
      <c r="H10" s="97" t="s">
        <v>24</v>
      </c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5"/>
      <c r="T10" s="206"/>
    </row>
    <row r="11" spans="1:20" s="3" customFormat="1" ht="23.45" customHeight="1" x14ac:dyDescent="0.25">
      <c r="A11" s="74">
        <v>1</v>
      </c>
      <c r="B11" s="82" t="s">
        <v>110</v>
      </c>
      <c r="C11" s="92">
        <v>2</v>
      </c>
      <c r="D11" s="94">
        <f t="shared" ref="D11:D16" si="0">(J11+K11+M11+N11)*C11/F11</f>
        <v>0</v>
      </c>
      <c r="E11" s="9">
        <f t="shared" ref="E11:E16" si="1">(I11-K11+L11-N11+O11)*C11/F11</f>
        <v>1.3333333333333333</v>
      </c>
      <c r="F11" s="92">
        <f t="shared" ref="F11:F16" si="2">SUM(G11:H11)</f>
        <v>60</v>
      </c>
      <c r="G11" s="92">
        <v>20</v>
      </c>
      <c r="H11" s="92">
        <f t="shared" ref="H11:H16" si="3">SUM(I11:O11)</f>
        <v>40</v>
      </c>
      <c r="I11" s="92">
        <v>15</v>
      </c>
      <c r="J11" s="92"/>
      <c r="K11" s="92"/>
      <c r="L11" s="92"/>
      <c r="M11" s="92"/>
      <c r="N11" s="92"/>
      <c r="O11" s="92">
        <v>25</v>
      </c>
      <c r="P11" s="92"/>
      <c r="Q11" s="92" t="s">
        <v>31</v>
      </c>
      <c r="R11" s="51" t="s">
        <v>60</v>
      </c>
      <c r="S11" s="136" t="s">
        <v>36</v>
      </c>
      <c r="T11" s="37" t="s">
        <v>177</v>
      </c>
    </row>
    <row r="12" spans="1:20" s="3" customFormat="1" ht="24.95" customHeight="1" x14ac:dyDescent="0.25">
      <c r="A12" s="74">
        <v>2</v>
      </c>
      <c r="B12" s="82" t="s">
        <v>211</v>
      </c>
      <c r="C12" s="92">
        <v>7</v>
      </c>
      <c r="D12" s="94">
        <f t="shared" si="0"/>
        <v>0</v>
      </c>
      <c r="E12" s="9">
        <f t="shared" si="1"/>
        <v>5.1219512195121952</v>
      </c>
      <c r="F12" s="92">
        <f t="shared" si="2"/>
        <v>205</v>
      </c>
      <c r="G12" s="92">
        <v>55</v>
      </c>
      <c r="H12" s="92">
        <f t="shared" si="3"/>
        <v>150</v>
      </c>
      <c r="I12" s="92">
        <v>60</v>
      </c>
      <c r="J12" s="92"/>
      <c r="K12" s="92"/>
      <c r="L12" s="92">
        <v>30</v>
      </c>
      <c r="M12" s="92"/>
      <c r="N12" s="92"/>
      <c r="O12" s="92">
        <v>60</v>
      </c>
      <c r="P12" s="92"/>
      <c r="Q12" s="92" t="s">
        <v>32</v>
      </c>
      <c r="R12" s="51" t="s">
        <v>60</v>
      </c>
      <c r="S12" s="136" t="s">
        <v>38</v>
      </c>
      <c r="T12" s="37" t="s">
        <v>178</v>
      </c>
    </row>
    <row r="13" spans="1:20" s="3" customFormat="1" ht="27.6" customHeight="1" x14ac:dyDescent="0.25">
      <c r="A13" s="74">
        <v>3</v>
      </c>
      <c r="B13" s="87" t="s">
        <v>212</v>
      </c>
      <c r="C13" s="92">
        <v>4</v>
      </c>
      <c r="D13" s="94">
        <f t="shared" si="0"/>
        <v>0</v>
      </c>
      <c r="E13" s="9">
        <f t="shared" si="1"/>
        <v>2.4</v>
      </c>
      <c r="F13" s="92">
        <f t="shared" si="2"/>
        <v>100</v>
      </c>
      <c r="G13" s="92">
        <v>40</v>
      </c>
      <c r="H13" s="92">
        <f t="shared" si="3"/>
        <v>60</v>
      </c>
      <c r="I13" s="92">
        <v>20</v>
      </c>
      <c r="J13" s="92"/>
      <c r="K13" s="92"/>
      <c r="L13" s="92">
        <v>10</v>
      </c>
      <c r="M13" s="92"/>
      <c r="N13" s="92"/>
      <c r="O13" s="92">
        <v>30</v>
      </c>
      <c r="P13" s="92"/>
      <c r="Q13" s="92" t="s">
        <v>31</v>
      </c>
      <c r="R13" s="51" t="s">
        <v>60</v>
      </c>
      <c r="S13" s="136" t="s">
        <v>47</v>
      </c>
      <c r="T13" s="37" t="s">
        <v>179</v>
      </c>
    </row>
    <row r="14" spans="1:20" ht="25.5" customHeight="1" x14ac:dyDescent="0.25">
      <c r="A14" s="74">
        <v>4</v>
      </c>
      <c r="B14" s="82" t="s">
        <v>112</v>
      </c>
      <c r="C14" s="51">
        <v>3</v>
      </c>
      <c r="D14" s="52">
        <f t="shared" si="0"/>
        <v>0</v>
      </c>
      <c r="E14" s="15">
        <f t="shared" si="1"/>
        <v>2.2222222222222223</v>
      </c>
      <c r="F14" s="92">
        <f t="shared" si="2"/>
        <v>81</v>
      </c>
      <c r="G14" s="51">
        <v>21</v>
      </c>
      <c r="H14" s="92">
        <f t="shared" si="3"/>
        <v>60</v>
      </c>
      <c r="I14" s="51">
        <v>20</v>
      </c>
      <c r="J14" s="51"/>
      <c r="K14" s="51"/>
      <c r="L14" s="51"/>
      <c r="M14" s="51"/>
      <c r="N14" s="51"/>
      <c r="O14" s="51">
        <v>40</v>
      </c>
      <c r="P14" s="54"/>
      <c r="Q14" s="51" t="s">
        <v>31</v>
      </c>
      <c r="R14" s="51" t="s">
        <v>60</v>
      </c>
      <c r="S14" s="55" t="s">
        <v>38</v>
      </c>
      <c r="T14" s="37" t="s">
        <v>178</v>
      </c>
    </row>
    <row r="15" spans="1:20" ht="24" customHeight="1" x14ac:dyDescent="0.25">
      <c r="A15" s="74">
        <v>5</v>
      </c>
      <c r="B15" s="82" t="s">
        <v>113</v>
      </c>
      <c r="C15" s="51">
        <v>1</v>
      </c>
      <c r="D15" s="52">
        <f t="shared" si="0"/>
        <v>0</v>
      </c>
      <c r="E15" s="15">
        <f t="shared" si="1"/>
        <v>0.83333333333333337</v>
      </c>
      <c r="F15" s="92">
        <f t="shared" si="2"/>
        <v>30</v>
      </c>
      <c r="G15" s="51">
        <v>5</v>
      </c>
      <c r="H15" s="92">
        <f t="shared" si="3"/>
        <v>25</v>
      </c>
      <c r="I15" s="51">
        <v>14</v>
      </c>
      <c r="J15" s="51"/>
      <c r="K15" s="51"/>
      <c r="L15" s="51">
        <v>11</v>
      </c>
      <c r="M15" s="51"/>
      <c r="N15" s="51"/>
      <c r="O15" s="51"/>
      <c r="P15" s="54"/>
      <c r="Q15" s="51"/>
      <c r="R15" s="51" t="s">
        <v>59</v>
      </c>
      <c r="S15" s="55" t="s">
        <v>75</v>
      </c>
      <c r="T15" s="21" t="s">
        <v>180</v>
      </c>
    </row>
    <row r="16" spans="1:20" ht="27" customHeight="1" x14ac:dyDescent="0.25">
      <c r="A16" s="74">
        <v>6</v>
      </c>
      <c r="B16" s="82" t="s">
        <v>114</v>
      </c>
      <c r="C16" s="51">
        <v>1</v>
      </c>
      <c r="D16" s="52">
        <f t="shared" si="0"/>
        <v>0</v>
      </c>
      <c r="E16" s="15">
        <f t="shared" si="1"/>
        <v>0.8666666666666667</v>
      </c>
      <c r="F16" s="92">
        <f t="shared" si="2"/>
        <v>30</v>
      </c>
      <c r="G16" s="51">
        <v>4</v>
      </c>
      <c r="H16" s="92">
        <f t="shared" si="3"/>
        <v>26</v>
      </c>
      <c r="I16" s="51">
        <v>10</v>
      </c>
      <c r="J16" s="51"/>
      <c r="K16" s="51"/>
      <c r="L16" s="51">
        <v>16</v>
      </c>
      <c r="M16" s="51"/>
      <c r="N16" s="51"/>
      <c r="O16" s="51"/>
      <c r="P16" s="54"/>
      <c r="Q16" s="51"/>
      <c r="R16" s="51" t="s">
        <v>59</v>
      </c>
      <c r="S16" s="55" t="s">
        <v>41</v>
      </c>
      <c r="T16" s="18" t="s">
        <v>182</v>
      </c>
    </row>
    <row r="17" spans="1:21" ht="19.5" customHeight="1" x14ac:dyDescent="0.25">
      <c r="A17" s="74">
        <v>7</v>
      </c>
      <c r="B17" s="82" t="s">
        <v>115</v>
      </c>
      <c r="C17" s="51">
        <v>1</v>
      </c>
      <c r="D17" s="52">
        <f t="shared" ref="D17" si="4">(J17+K17+M17+N17)*C17/F17</f>
        <v>0</v>
      </c>
      <c r="E17" s="15">
        <f t="shared" ref="E17" si="5">(I17-K17+L17-N17+O17)*C17/F17</f>
        <v>0.6</v>
      </c>
      <c r="F17" s="92">
        <f t="shared" ref="F17" si="6">SUM(G17:H17)</f>
        <v>25</v>
      </c>
      <c r="G17" s="51">
        <v>10</v>
      </c>
      <c r="H17" s="92">
        <f t="shared" ref="H17" si="7">SUM(I17:O17)</f>
        <v>15</v>
      </c>
      <c r="I17" s="51"/>
      <c r="J17" s="51"/>
      <c r="K17" s="51"/>
      <c r="L17" s="51">
        <v>15</v>
      </c>
      <c r="M17" s="51"/>
      <c r="N17" s="51"/>
      <c r="O17" s="51"/>
      <c r="P17" s="54"/>
      <c r="Q17" s="51"/>
      <c r="R17" s="51" t="s">
        <v>59</v>
      </c>
      <c r="S17" s="137" t="s">
        <v>39</v>
      </c>
      <c r="T17" s="18" t="s">
        <v>173</v>
      </c>
    </row>
    <row r="18" spans="1:21" s="45" customFormat="1" ht="24.95" customHeight="1" x14ac:dyDescent="0.25">
      <c r="A18" s="185" t="s">
        <v>109</v>
      </c>
      <c r="B18" s="185"/>
      <c r="C18" s="104">
        <f>SUM(C11:C17)</f>
        <v>19</v>
      </c>
      <c r="D18" s="138">
        <f t="shared" ref="D18:P18" si="8">SUM(D11:D17)</f>
        <v>0</v>
      </c>
      <c r="E18" s="105">
        <f t="shared" si="8"/>
        <v>13.377506775067751</v>
      </c>
      <c r="F18" s="104">
        <f t="shared" si="8"/>
        <v>531</v>
      </c>
      <c r="G18" s="104">
        <f>SUM(G11:G17)</f>
        <v>155</v>
      </c>
      <c r="H18" s="104">
        <f t="shared" si="8"/>
        <v>376</v>
      </c>
      <c r="I18" s="104">
        <f t="shared" si="8"/>
        <v>139</v>
      </c>
      <c r="J18" s="104">
        <f t="shared" si="8"/>
        <v>0</v>
      </c>
      <c r="K18" s="104">
        <f t="shared" si="8"/>
        <v>0</v>
      </c>
      <c r="L18" s="104">
        <f t="shared" si="8"/>
        <v>82</v>
      </c>
      <c r="M18" s="104">
        <f t="shared" si="8"/>
        <v>0</v>
      </c>
      <c r="N18" s="104">
        <f t="shared" si="8"/>
        <v>0</v>
      </c>
      <c r="O18" s="104">
        <f>SUM(O11:O17)</f>
        <v>155</v>
      </c>
      <c r="P18" s="104">
        <f t="shared" si="8"/>
        <v>0</v>
      </c>
      <c r="Q18" s="106"/>
      <c r="R18" s="106"/>
      <c r="S18" s="106"/>
      <c r="T18" s="44"/>
    </row>
    <row r="19" spans="1:21" s="3" customFormat="1" ht="33" customHeight="1" x14ac:dyDescent="0.25">
      <c r="A19" s="74">
        <v>8</v>
      </c>
      <c r="B19" s="82" t="s">
        <v>116</v>
      </c>
      <c r="C19" s="92">
        <v>3</v>
      </c>
      <c r="D19" s="94">
        <f t="shared" ref="D19:D29" si="9">(J19+K19+M19+N19)*C19/F19</f>
        <v>0</v>
      </c>
      <c r="E19" s="9">
        <f t="shared" ref="E19:E29" si="10">(I19-K19+L19-N19+O19)*C19/F19</f>
        <v>2.2222222222222223</v>
      </c>
      <c r="F19" s="92">
        <f t="shared" ref="F19:F29" si="11">SUM(G19:H19)</f>
        <v>81</v>
      </c>
      <c r="G19" s="92">
        <v>21</v>
      </c>
      <c r="H19" s="92">
        <f t="shared" ref="H19:H29" si="12">SUM(I19,L19,O19)</f>
        <v>60</v>
      </c>
      <c r="I19" s="92">
        <v>15</v>
      </c>
      <c r="J19" s="92"/>
      <c r="K19" s="92"/>
      <c r="L19" s="92">
        <v>20</v>
      </c>
      <c r="M19" s="92"/>
      <c r="N19" s="92"/>
      <c r="O19" s="92">
        <v>25</v>
      </c>
      <c r="P19" s="92"/>
      <c r="Q19" s="92" t="s">
        <v>72</v>
      </c>
      <c r="R19" s="51" t="s">
        <v>60</v>
      </c>
      <c r="S19" s="136" t="s">
        <v>73</v>
      </c>
      <c r="T19" s="38" t="s">
        <v>183</v>
      </c>
    </row>
    <row r="20" spans="1:21" s="3" customFormat="1" ht="27" customHeight="1" x14ac:dyDescent="0.25">
      <c r="A20" s="74">
        <v>9</v>
      </c>
      <c r="B20" s="82" t="s">
        <v>122</v>
      </c>
      <c r="C20" s="51">
        <v>2</v>
      </c>
      <c r="D20" s="52">
        <f t="shared" si="9"/>
        <v>0</v>
      </c>
      <c r="E20" s="15">
        <f t="shared" si="10"/>
        <v>1.6666666666666667</v>
      </c>
      <c r="F20" s="92">
        <f t="shared" si="11"/>
        <v>60</v>
      </c>
      <c r="G20" s="51">
        <v>10</v>
      </c>
      <c r="H20" s="92">
        <f t="shared" si="12"/>
        <v>50</v>
      </c>
      <c r="I20" s="51">
        <v>30</v>
      </c>
      <c r="J20" s="51"/>
      <c r="K20" s="51"/>
      <c r="L20" s="51">
        <v>20</v>
      </c>
      <c r="M20" s="51"/>
      <c r="N20" s="51"/>
      <c r="O20" s="51"/>
      <c r="P20" s="54"/>
      <c r="Q20" s="51"/>
      <c r="R20" s="51" t="s">
        <v>59</v>
      </c>
      <c r="S20" s="55" t="s">
        <v>47</v>
      </c>
      <c r="T20" s="21" t="s">
        <v>186</v>
      </c>
    </row>
    <row r="21" spans="1:21" ht="24.95" customHeight="1" x14ac:dyDescent="0.25">
      <c r="A21" s="74">
        <v>10</v>
      </c>
      <c r="B21" s="82" t="s">
        <v>111</v>
      </c>
      <c r="C21" s="92">
        <v>1</v>
      </c>
      <c r="D21" s="94">
        <f t="shared" si="9"/>
        <v>0</v>
      </c>
      <c r="E21" s="9">
        <f t="shared" si="10"/>
        <v>0.83333333333333337</v>
      </c>
      <c r="F21" s="92">
        <f t="shared" si="11"/>
        <v>30</v>
      </c>
      <c r="G21" s="92">
        <v>5</v>
      </c>
      <c r="H21" s="92">
        <f t="shared" si="12"/>
        <v>25</v>
      </c>
      <c r="I21" s="92">
        <v>8</v>
      </c>
      <c r="J21" s="92"/>
      <c r="K21" s="117"/>
      <c r="L21" s="92">
        <v>5</v>
      </c>
      <c r="M21" s="92"/>
      <c r="N21" s="92"/>
      <c r="O21" s="92">
        <v>12</v>
      </c>
      <c r="P21" s="92"/>
      <c r="Q21" s="92" t="s">
        <v>31</v>
      </c>
      <c r="R21" s="51" t="s">
        <v>59</v>
      </c>
      <c r="S21" s="136" t="s">
        <v>57</v>
      </c>
      <c r="T21" s="37" t="s">
        <v>204</v>
      </c>
    </row>
    <row r="22" spans="1:21" s="3" customFormat="1" ht="24.95" customHeight="1" x14ac:dyDescent="0.25">
      <c r="A22" s="74">
        <v>11</v>
      </c>
      <c r="B22" s="83" t="s">
        <v>117</v>
      </c>
      <c r="C22" s="51">
        <v>2</v>
      </c>
      <c r="D22" s="52">
        <f t="shared" si="9"/>
        <v>0</v>
      </c>
      <c r="E22" s="15">
        <f t="shared" si="10"/>
        <v>1.2962962962962963</v>
      </c>
      <c r="F22" s="92">
        <f t="shared" si="11"/>
        <v>54</v>
      </c>
      <c r="G22" s="51">
        <v>19</v>
      </c>
      <c r="H22" s="92">
        <f t="shared" si="12"/>
        <v>35</v>
      </c>
      <c r="I22" s="51">
        <v>10</v>
      </c>
      <c r="J22" s="51"/>
      <c r="K22" s="51"/>
      <c r="L22" s="51"/>
      <c r="M22" s="51"/>
      <c r="N22" s="51"/>
      <c r="O22" s="51">
        <v>25</v>
      </c>
      <c r="P22" s="51"/>
      <c r="Q22" s="51" t="s">
        <v>72</v>
      </c>
      <c r="R22" s="51" t="s">
        <v>59</v>
      </c>
      <c r="S22" s="55" t="s">
        <v>76</v>
      </c>
      <c r="T22" s="21" t="s">
        <v>156</v>
      </c>
    </row>
    <row r="23" spans="1:21" s="3" customFormat="1" ht="24.95" customHeight="1" x14ac:dyDescent="0.25">
      <c r="A23" s="74">
        <v>12</v>
      </c>
      <c r="B23" s="84" t="s">
        <v>118</v>
      </c>
      <c r="C23" s="92">
        <v>2</v>
      </c>
      <c r="D23" s="94">
        <f t="shared" si="9"/>
        <v>0</v>
      </c>
      <c r="E23" s="9">
        <f t="shared" si="10"/>
        <v>1.2</v>
      </c>
      <c r="F23" s="92">
        <f t="shared" si="11"/>
        <v>50</v>
      </c>
      <c r="G23" s="92">
        <v>20</v>
      </c>
      <c r="H23" s="92">
        <f t="shared" si="12"/>
        <v>30</v>
      </c>
      <c r="I23" s="92">
        <v>10</v>
      </c>
      <c r="J23" s="92"/>
      <c r="K23" s="92"/>
      <c r="L23" s="92"/>
      <c r="M23" s="92"/>
      <c r="N23" s="92"/>
      <c r="O23" s="92">
        <v>20</v>
      </c>
      <c r="P23" s="92"/>
      <c r="Q23" s="92" t="s">
        <v>31</v>
      </c>
      <c r="R23" s="51" t="s">
        <v>59</v>
      </c>
      <c r="S23" s="136" t="s">
        <v>74</v>
      </c>
      <c r="T23" s="38" t="s">
        <v>184</v>
      </c>
    </row>
    <row r="24" spans="1:21" ht="24.95" customHeight="1" x14ac:dyDescent="0.25">
      <c r="A24" s="74">
        <v>13</v>
      </c>
      <c r="B24" s="85" t="s">
        <v>236</v>
      </c>
      <c r="C24" s="92">
        <v>3</v>
      </c>
      <c r="D24" s="94">
        <f t="shared" si="9"/>
        <v>0</v>
      </c>
      <c r="E24" s="9">
        <f t="shared" si="10"/>
        <v>2.0370370370370372</v>
      </c>
      <c r="F24" s="92">
        <f t="shared" si="11"/>
        <v>81</v>
      </c>
      <c r="G24" s="92">
        <v>26</v>
      </c>
      <c r="H24" s="92">
        <f t="shared" si="12"/>
        <v>55</v>
      </c>
      <c r="I24" s="92">
        <v>10</v>
      </c>
      <c r="J24" s="92"/>
      <c r="K24" s="92"/>
      <c r="L24" s="92">
        <v>25</v>
      </c>
      <c r="M24" s="92"/>
      <c r="N24" s="92"/>
      <c r="O24" s="92">
        <v>20</v>
      </c>
      <c r="P24" s="92"/>
      <c r="Q24" s="92" t="s">
        <v>31</v>
      </c>
      <c r="R24" s="51" t="s">
        <v>60</v>
      </c>
      <c r="S24" s="136" t="s">
        <v>55</v>
      </c>
      <c r="T24" s="38" t="s">
        <v>165</v>
      </c>
    </row>
    <row r="25" spans="1:21" ht="24.6" customHeight="1" x14ac:dyDescent="0.25">
      <c r="A25" s="74">
        <v>14</v>
      </c>
      <c r="B25" s="82" t="s">
        <v>213</v>
      </c>
      <c r="C25" s="51">
        <v>1</v>
      </c>
      <c r="D25" s="52">
        <f t="shared" si="9"/>
        <v>0</v>
      </c>
      <c r="E25" s="15">
        <f t="shared" si="10"/>
        <v>0.83333333333333337</v>
      </c>
      <c r="F25" s="92">
        <f t="shared" si="11"/>
        <v>30</v>
      </c>
      <c r="G25" s="51">
        <v>5</v>
      </c>
      <c r="H25" s="92">
        <f t="shared" si="12"/>
        <v>25</v>
      </c>
      <c r="I25" s="51"/>
      <c r="J25" s="51"/>
      <c r="K25" s="51"/>
      <c r="L25" s="51">
        <v>9</v>
      </c>
      <c r="M25" s="51"/>
      <c r="N25" s="51"/>
      <c r="O25" s="51">
        <v>16</v>
      </c>
      <c r="P25" s="54"/>
      <c r="Q25" s="51" t="s">
        <v>31</v>
      </c>
      <c r="R25" s="51" t="s">
        <v>59</v>
      </c>
      <c r="S25" s="137" t="s">
        <v>81</v>
      </c>
      <c r="T25" s="18" t="s">
        <v>82</v>
      </c>
    </row>
    <row r="26" spans="1:21" ht="19.5" customHeight="1" x14ac:dyDescent="0.25">
      <c r="A26" s="74">
        <v>15</v>
      </c>
      <c r="B26" s="86" t="s">
        <v>119</v>
      </c>
      <c r="C26" s="70">
        <v>2</v>
      </c>
      <c r="D26" s="94">
        <f t="shared" si="9"/>
        <v>0</v>
      </c>
      <c r="E26" s="9">
        <f t="shared" si="10"/>
        <v>1.6666666666666667</v>
      </c>
      <c r="F26" s="92">
        <f t="shared" si="11"/>
        <v>60</v>
      </c>
      <c r="G26" s="70">
        <v>10</v>
      </c>
      <c r="H26" s="92">
        <f t="shared" si="12"/>
        <v>50</v>
      </c>
      <c r="I26" s="70">
        <v>20</v>
      </c>
      <c r="J26" s="70"/>
      <c r="K26" s="70"/>
      <c r="L26" s="70">
        <v>10</v>
      </c>
      <c r="M26" s="70"/>
      <c r="N26" s="70"/>
      <c r="O26" s="70">
        <v>20</v>
      </c>
      <c r="P26" s="70"/>
      <c r="Q26" s="70" t="s">
        <v>31</v>
      </c>
      <c r="R26" s="51" t="s">
        <v>59</v>
      </c>
      <c r="S26" s="55" t="s">
        <v>75</v>
      </c>
      <c r="T26" s="21" t="s">
        <v>180</v>
      </c>
    </row>
    <row r="27" spans="1:21" ht="25.9" customHeight="1" x14ac:dyDescent="0.25">
      <c r="A27" s="74">
        <v>17</v>
      </c>
      <c r="B27" s="82" t="s">
        <v>120</v>
      </c>
      <c r="C27" s="51">
        <v>1</v>
      </c>
      <c r="D27" s="52">
        <f t="shared" si="9"/>
        <v>0</v>
      </c>
      <c r="E27" s="15">
        <f t="shared" si="10"/>
        <v>0.83333333333333337</v>
      </c>
      <c r="F27" s="92">
        <f t="shared" si="11"/>
        <v>30</v>
      </c>
      <c r="G27" s="51">
        <v>5</v>
      </c>
      <c r="H27" s="92">
        <f t="shared" si="12"/>
        <v>25</v>
      </c>
      <c r="I27" s="51">
        <v>10</v>
      </c>
      <c r="J27" s="51"/>
      <c r="K27" s="51"/>
      <c r="L27" s="51"/>
      <c r="M27" s="51"/>
      <c r="N27" s="51"/>
      <c r="O27" s="51">
        <v>15</v>
      </c>
      <c r="P27" s="54"/>
      <c r="Q27" s="51" t="s">
        <v>31</v>
      </c>
      <c r="R27" s="51" t="s">
        <v>59</v>
      </c>
      <c r="S27" s="55" t="s">
        <v>38</v>
      </c>
      <c r="T27" s="21" t="s">
        <v>202</v>
      </c>
      <c r="U27" s="39"/>
    </row>
    <row r="28" spans="1:21" ht="25.15" customHeight="1" x14ac:dyDescent="0.25">
      <c r="A28" s="74">
        <v>18</v>
      </c>
      <c r="B28" s="82" t="s">
        <v>121</v>
      </c>
      <c r="C28" s="51">
        <v>2</v>
      </c>
      <c r="D28" s="52">
        <f t="shared" si="9"/>
        <v>0</v>
      </c>
      <c r="E28" s="15">
        <f t="shared" si="10"/>
        <v>1.6</v>
      </c>
      <c r="F28" s="92">
        <f t="shared" si="11"/>
        <v>50</v>
      </c>
      <c r="G28" s="51">
        <v>10</v>
      </c>
      <c r="H28" s="92">
        <f t="shared" si="12"/>
        <v>40</v>
      </c>
      <c r="I28" s="51">
        <v>10</v>
      </c>
      <c r="J28" s="51"/>
      <c r="K28" s="51"/>
      <c r="L28" s="51">
        <v>30</v>
      </c>
      <c r="M28" s="51"/>
      <c r="N28" s="51"/>
      <c r="O28" s="51"/>
      <c r="P28" s="54"/>
      <c r="Q28" s="51"/>
      <c r="R28" s="51" t="s">
        <v>59</v>
      </c>
      <c r="S28" s="55" t="s">
        <v>47</v>
      </c>
      <c r="T28" s="18" t="s">
        <v>185</v>
      </c>
    </row>
    <row r="29" spans="1:21" ht="23.25" customHeight="1" x14ac:dyDescent="0.25">
      <c r="A29" s="74">
        <v>16</v>
      </c>
      <c r="B29" s="82" t="s">
        <v>115</v>
      </c>
      <c r="C29" s="51">
        <v>1</v>
      </c>
      <c r="D29" s="52">
        <f t="shared" si="9"/>
        <v>0</v>
      </c>
      <c r="E29" s="15">
        <f t="shared" si="10"/>
        <v>0.6</v>
      </c>
      <c r="F29" s="92">
        <f t="shared" si="11"/>
        <v>25</v>
      </c>
      <c r="G29" s="51">
        <v>10</v>
      </c>
      <c r="H29" s="92">
        <f t="shared" si="12"/>
        <v>15</v>
      </c>
      <c r="I29" s="51"/>
      <c r="J29" s="51"/>
      <c r="K29" s="51"/>
      <c r="L29" s="51">
        <v>15</v>
      </c>
      <c r="M29" s="51"/>
      <c r="N29" s="51"/>
      <c r="O29" s="51"/>
      <c r="P29" s="54"/>
      <c r="Q29" s="51"/>
      <c r="R29" s="51" t="s">
        <v>59</v>
      </c>
      <c r="S29" s="137" t="s">
        <v>39</v>
      </c>
      <c r="T29" s="18" t="s">
        <v>173</v>
      </c>
      <c r="U29" s="39"/>
    </row>
    <row r="30" spans="1:21" s="45" customFormat="1" ht="24.95" customHeight="1" x14ac:dyDescent="0.25">
      <c r="A30" s="185" t="s">
        <v>123</v>
      </c>
      <c r="B30" s="185"/>
      <c r="C30" s="104">
        <f>SUM(C19:C29)</f>
        <v>20</v>
      </c>
      <c r="D30" s="105">
        <f t="shared" ref="D30:P30" si="13">SUM(D19:D29)</f>
        <v>0</v>
      </c>
      <c r="E30" s="105">
        <f t="shared" si="13"/>
        <v>14.78888888888889</v>
      </c>
      <c r="F30" s="104">
        <f t="shared" si="13"/>
        <v>551</v>
      </c>
      <c r="G30" s="104">
        <f t="shared" si="13"/>
        <v>141</v>
      </c>
      <c r="H30" s="104">
        <f t="shared" si="13"/>
        <v>410</v>
      </c>
      <c r="I30" s="104">
        <f t="shared" si="13"/>
        <v>123</v>
      </c>
      <c r="J30" s="104">
        <f t="shared" si="13"/>
        <v>0</v>
      </c>
      <c r="K30" s="104">
        <f t="shared" si="13"/>
        <v>0</v>
      </c>
      <c r="L30" s="104">
        <f t="shared" si="13"/>
        <v>134</v>
      </c>
      <c r="M30" s="104">
        <f t="shared" si="13"/>
        <v>0</v>
      </c>
      <c r="N30" s="104">
        <f t="shared" si="13"/>
        <v>0</v>
      </c>
      <c r="O30" s="104">
        <f t="shared" si="13"/>
        <v>153</v>
      </c>
      <c r="P30" s="104">
        <f t="shared" si="13"/>
        <v>0</v>
      </c>
      <c r="Q30" s="106"/>
      <c r="R30" s="106"/>
      <c r="S30" s="106"/>
      <c r="T30" s="44"/>
    </row>
    <row r="31" spans="1:21" ht="33.75" customHeight="1" x14ac:dyDescent="0.25">
      <c r="A31" s="67"/>
      <c r="B31" s="68" t="s">
        <v>235</v>
      </c>
      <c r="C31" s="110">
        <v>21</v>
      </c>
      <c r="D31" s="139"/>
      <c r="E31" s="139"/>
      <c r="F31" s="110"/>
      <c r="G31" s="110"/>
      <c r="H31" s="110"/>
      <c r="I31" s="111"/>
      <c r="J31" s="111"/>
      <c r="K31" s="111"/>
      <c r="L31" s="111"/>
      <c r="M31" s="111"/>
      <c r="N31" s="111"/>
      <c r="O31" s="111"/>
      <c r="P31" s="111"/>
      <c r="Q31" s="113"/>
      <c r="R31" s="113"/>
      <c r="S31" s="114"/>
      <c r="T31" s="31"/>
    </row>
    <row r="32" spans="1:21" ht="24.95" customHeight="1" x14ac:dyDescent="0.25">
      <c r="A32" s="67"/>
      <c r="B32" s="68" t="s">
        <v>231</v>
      </c>
      <c r="C32" s="110">
        <f>SUM(C18,C30,C31)</f>
        <v>60</v>
      </c>
      <c r="D32" s="139"/>
      <c r="E32" s="139"/>
      <c r="F32" s="110"/>
      <c r="G32" s="110"/>
      <c r="H32" s="110"/>
      <c r="I32" s="111"/>
      <c r="J32" s="111"/>
      <c r="K32" s="111"/>
      <c r="L32" s="111"/>
      <c r="M32" s="111"/>
      <c r="N32" s="111"/>
      <c r="O32" s="111"/>
      <c r="P32" s="111"/>
      <c r="Q32" s="113"/>
      <c r="R32" s="113"/>
      <c r="S32" s="114"/>
      <c r="T32" s="31"/>
    </row>
    <row r="33" spans="1:20" ht="24.95" customHeight="1" x14ac:dyDescent="0.25">
      <c r="A33" s="67"/>
      <c r="B33" s="69"/>
      <c r="C33" s="110"/>
      <c r="D33" s="139"/>
      <c r="E33" s="139"/>
      <c r="F33" s="110"/>
      <c r="G33" s="110"/>
      <c r="H33" s="110"/>
      <c r="I33" s="111"/>
      <c r="J33" s="111"/>
      <c r="K33" s="111"/>
      <c r="L33" s="111"/>
      <c r="M33" s="111"/>
      <c r="N33" s="111"/>
      <c r="O33" s="111"/>
      <c r="P33" s="111"/>
      <c r="Q33" s="113"/>
      <c r="R33" s="113"/>
      <c r="S33" s="114"/>
      <c r="T33" s="31"/>
    </row>
    <row r="34" spans="1:20" s="149" customFormat="1" ht="42.75" customHeight="1" x14ac:dyDescent="0.25">
      <c r="A34" s="144"/>
      <c r="B34" s="145" t="s">
        <v>234</v>
      </c>
      <c r="C34" s="119"/>
      <c r="D34" s="146"/>
      <c r="E34" s="146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47"/>
      <c r="R34" s="147"/>
      <c r="S34" s="147"/>
      <c r="T34" s="148"/>
    </row>
    <row r="35" spans="1:20" ht="23.25" customHeight="1" x14ac:dyDescent="0.25">
      <c r="A35" s="74">
        <v>17</v>
      </c>
      <c r="B35" s="80" t="s">
        <v>65</v>
      </c>
      <c r="C35" s="140">
        <v>2</v>
      </c>
      <c r="D35" s="77">
        <f>(J35+K35+M35+N35)*C35/F35</f>
        <v>0</v>
      </c>
      <c r="E35" s="19">
        <f>(I35-K35+L35-N35+O35)*C35/F35</f>
        <v>1.2</v>
      </c>
      <c r="F35" s="92">
        <f>SUM(G35:H35)</f>
        <v>50</v>
      </c>
      <c r="G35" s="140">
        <v>20</v>
      </c>
      <c r="H35" s="92">
        <f>SUM(I35,L35,O35)</f>
        <v>30</v>
      </c>
      <c r="I35" s="140">
        <v>16</v>
      </c>
      <c r="J35" s="140"/>
      <c r="K35" s="140"/>
      <c r="L35" s="140"/>
      <c r="M35" s="140"/>
      <c r="N35" s="140"/>
      <c r="O35" s="140">
        <v>14</v>
      </c>
      <c r="P35" s="140"/>
      <c r="Q35" s="140" t="s">
        <v>32</v>
      </c>
      <c r="R35" s="140" t="s">
        <v>59</v>
      </c>
      <c r="S35" s="96" t="s">
        <v>154</v>
      </c>
      <c r="T35" s="17" t="s">
        <v>187</v>
      </c>
    </row>
    <row r="36" spans="1:20" ht="27.6" customHeight="1" x14ac:dyDescent="0.25">
      <c r="A36" s="74">
        <v>18</v>
      </c>
      <c r="B36" s="81" t="s">
        <v>237</v>
      </c>
      <c r="C36" s="140">
        <v>3</v>
      </c>
      <c r="D36" s="114"/>
      <c r="E36" s="114"/>
      <c r="F36" s="92">
        <v>75</v>
      </c>
      <c r="G36" s="92">
        <v>45</v>
      </c>
      <c r="H36" s="92">
        <v>30</v>
      </c>
      <c r="I36" s="92"/>
      <c r="J36" s="92"/>
      <c r="K36" s="92"/>
      <c r="L36" s="92">
        <v>30</v>
      </c>
      <c r="M36" s="114"/>
      <c r="N36" s="114"/>
      <c r="O36" s="114"/>
      <c r="P36" s="114"/>
      <c r="Q36" s="114"/>
      <c r="R36" s="141" t="s">
        <v>59</v>
      </c>
      <c r="S36" s="142" t="s">
        <v>47</v>
      </c>
      <c r="T36" s="42" t="s">
        <v>225</v>
      </c>
    </row>
    <row r="37" spans="1:20" s="7" customFormat="1" ht="24.75" customHeight="1" x14ac:dyDescent="0.2">
      <c r="A37" s="74">
        <v>19</v>
      </c>
      <c r="B37" s="80" t="s">
        <v>64</v>
      </c>
      <c r="C37" s="140">
        <v>2</v>
      </c>
      <c r="D37" s="77">
        <f>(J37+K37+M37+N37)*C37/F37</f>
        <v>0</v>
      </c>
      <c r="E37" s="19">
        <f>(I37-K37+L37-N37+O37)*C37/F37</f>
        <v>1.2</v>
      </c>
      <c r="F37" s="78">
        <f>SUM(G37:H37)</f>
        <v>50</v>
      </c>
      <c r="G37" s="140">
        <v>20</v>
      </c>
      <c r="H37" s="78">
        <f>SUM(I37,L37,O37)</f>
        <v>30</v>
      </c>
      <c r="I37" s="140"/>
      <c r="J37" s="140"/>
      <c r="K37" s="140"/>
      <c r="L37" s="140">
        <v>30</v>
      </c>
      <c r="M37" s="140"/>
      <c r="N37" s="140"/>
      <c r="O37" s="140"/>
      <c r="P37" s="140"/>
      <c r="Q37" s="140"/>
      <c r="R37" s="140" t="s">
        <v>59</v>
      </c>
      <c r="S37" s="96" t="s">
        <v>38</v>
      </c>
      <c r="T37" s="6" t="s">
        <v>159</v>
      </c>
    </row>
    <row r="38" spans="1:20" s="7" customFormat="1" ht="32.25" customHeight="1" x14ac:dyDescent="0.2">
      <c r="A38" s="74">
        <v>20</v>
      </c>
      <c r="B38" s="82" t="s">
        <v>85</v>
      </c>
      <c r="C38" s="51">
        <v>2</v>
      </c>
      <c r="D38" s="52">
        <f>(J38+K38+M38+N38)*C38/F38</f>
        <v>0</v>
      </c>
      <c r="E38" s="15">
        <f>(I38-K38+L38-N38+O38)*C38/F38</f>
        <v>1.2</v>
      </c>
      <c r="F38" s="78">
        <f>SUM(G38:H38)</f>
        <v>50</v>
      </c>
      <c r="G38" s="51">
        <v>20</v>
      </c>
      <c r="H38" s="78">
        <f>SUM(I38,L38,O38)</f>
        <v>30</v>
      </c>
      <c r="I38" s="51"/>
      <c r="J38" s="51"/>
      <c r="K38" s="51"/>
      <c r="L38" s="51">
        <v>30</v>
      </c>
      <c r="M38" s="51"/>
      <c r="N38" s="51"/>
      <c r="O38" s="51"/>
      <c r="P38" s="54"/>
      <c r="Q38" s="51"/>
      <c r="R38" s="51" t="s">
        <v>59</v>
      </c>
      <c r="S38" s="55" t="s">
        <v>38</v>
      </c>
      <c r="T38" s="21" t="s">
        <v>159</v>
      </c>
    </row>
    <row r="39" spans="1:20" s="7" customFormat="1" ht="24.6" customHeight="1" x14ac:dyDescent="0.25">
      <c r="A39" s="74">
        <v>21</v>
      </c>
      <c r="B39" s="82" t="s">
        <v>207</v>
      </c>
      <c r="C39" s="51">
        <v>2</v>
      </c>
      <c r="D39" s="52">
        <f>(J39+K39+M39+N39)*C39/F39</f>
        <v>0.37037037037037035</v>
      </c>
      <c r="E39" s="15">
        <f>(I39-K39+L39-N39+O39)*C39/F39</f>
        <v>1.4814814814814814</v>
      </c>
      <c r="F39" s="92">
        <f>SUM(G39:H39)</f>
        <v>54</v>
      </c>
      <c r="G39" s="51">
        <v>14</v>
      </c>
      <c r="H39" s="92">
        <f>SUM(I39,L39,O39)</f>
        <v>40</v>
      </c>
      <c r="I39" s="51">
        <v>10</v>
      </c>
      <c r="J39" s="51">
        <v>10</v>
      </c>
      <c r="K39" s="51"/>
      <c r="L39" s="51"/>
      <c r="M39" s="51"/>
      <c r="N39" s="51"/>
      <c r="O39" s="51">
        <v>30</v>
      </c>
      <c r="P39" s="54"/>
      <c r="Q39" s="51" t="s">
        <v>32</v>
      </c>
      <c r="R39" s="51" t="s">
        <v>59</v>
      </c>
      <c r="S39" s="55" t="s">
        <v>91</v>
      </c>
      <c r="T39" s="18" t="s">
        <v>181</v>
      </c>
    </row>
    <row r="40" spans="1:20" ht="24.6" customHeight="1" x14ac:dyDescent="0.25">
      <c r="A40" s="74">
        <v>22</v>
      </c>
      <c r="B40" s="81" t="s">
        <v>238</v>
      </c>
      <c r="C40" s="140">
        <v>1</v>
      </c>
      <c r="D40" s="114"/>
      <c r="E40" s="114"/>
      <c r="F40" s="92">
        <v>30</v>
      </c>
      <c r="G40" s="92">
        <v>10</v>
      </c>
      <c r="H40" s="92">
        <v>20</v>
      </c>
      <c r="I40" s="92"/>
      <c r="J40" s="92"/>
      <c r="K40" s="92"/>
      <c r="L40" s="92">
        <v>20</v>
      </c>
      <c r="M40" s="92"/>
      <c r="N40" s="92"/>
      <c r="O40" s="114"/>
      <c r="P40" s="114"/>
      <c r="Q40" s="114"/>
      <c r="R40" s="141" t="s">
        <v>59</v>
      </c>
      <c r="S40" s="142" t="s">
        <v>223</v>
      </c>
      <c r="T40" s="42" t="s">
        <v>224</v>
      </c>
    </row>
    <row r="41" spans="1:20" ht="23.25" customHeight="1" x14ac:dyDescent="0.25">
      <c r="A41" s="74">
        <v>23</v>
      </c>
      <c r="B41" s="82" t="s">
        <v>80</v>
      </c>
      <c r="C41" s="51">
        <v>6</v>
      </c>
      <c r="D41" s="52">
        <f>(J41+K41+M41+N41)*C41/F41</f>
        <v>0</v>
      </c>
      <c r="E41" s="15">
        <f>(I41-K41+L41-N41+O41)*C41/F41</f>
        <v>6</v>
      </c>
      <c r="F41" s="78">
        <f>SUM(G41:H41)</f>
        <v>150</v>
      </c>
      <c r="G41" s="51"/>
      <c r="H41" s="78">
        <f>SUM(I41,L41,O41)</f>
        <v>150</v>
      </c>
      <c r="I41" s="51"/>
      <c r="J41" s="51"/>
      <c r="K41" s="51"/>
      <c r="L41" s="51"/>
      <c r="M41" s="51"/>
      <c r="N41" s="51"/>
      <c r="O41" s="51">
        <v>150</v>
      </c>
      <c r="P41" s="54"/>
      <c r="Q41" s="51"/>
      <c r="R41" s="51" t="s">
        <v>59</v>
      </c>
      <c r="S41" s="114"/>
      <c r="T41" s="41" t="s">
        <v>189</v>
      </c>
    </row>
    <row r="42" spans="1:20" s="56" customFormat="1" ht="23.25" customHeight="1" x14ac:dyDescent="0.25">
      <c r="A42" s="74">
        <v>24</v>
      </c>
      <c r="B42" s="75" t="s">
        <v>219</v>
      </c>
      <c r="C42" s="76">
        <v>3</v>
      </c>
      <c r="D42" s="77">
        <f>(J42+K42+M42+N42)*C42/F42</f>
        <v>0</v>
      </c>
      <c r="E42" s="19">
        <f>(I42-K42+L42-N42+O42)*C42/F42</f>
        <v>1.6</v>
      </c>
      <c r="F42" s="78">
        <f>SUM(G42:H42)</f>
        <v>75</v>
      </c>
      <c r="G42" s="76">
        <v>35</v>
      </c>
      <c r="H42" s="78">
        <f>SUM(I42,L42,O42)</f>
        <v>40</v>
      </c>
      <c r="I42" s="76"/>
      <c r="J42" s="76"/>
      <c r="K42" s="76"/>
      <c r="L42" s="76"/>
      <c r="M42" s="76"/>
      <c r="N42" s="76"/>
      <c r="O42" s="76">
        <v>40</v>
      </c>
      <c r="P42" s="76"/>
      <c r="Q42" s="76" t="s">
        <v>31</v>
      </c>
      <c r="R42" s="76" t="s">
        <v>59</v>
      </c>
      <c r="S42" s="79" t="s">
        <v>38</v>
      </c>
      <c r="T42" s="79" t="s">
        <v>178</v>
      </c>
    </row>
    <row r="43" spans="1:20" ht="23.25" customHeight="1" x14ac:dyDescent="0.25">
      <c r="A43" s="74">
        <v>25</v>
      </c>
      <c r="B43" s="80" t="s">
        <v>83</v>
      </c>
      <c r="C43" s="99">
        <v>1</v>
      </c>
      <c r="D43" s="52">
        <f>(J43+K43+M43+N43)*C43/F43</f>
        <v>0</v>
      </c>
      <c r="E43" s="15">
        <f>(I43-K43+L43-N43+O43)*C43/F43</f>
        <v>0.83333333333333337</v>
      </c>
      <c r="F43" s="78">
        <f>SUM(G43:H43)</f>
        <v>30</v>
      </c>
      <c r="G43" s="99">
        <v>5</v>
      </c>
      <c r="H43" s="78">
        <f>SUM(I43,L43,O43)</f>
        <v>25</v>
      </c>
      <c r="I43" s="99">
        <v>10</v>
      </c>
      <c r="J43" s="99"/>
      <c r="K43" s="99"/>
      <c r="L43" s="99">
        <v>15</v>
      </c>
      <c r="M43" s="99"/>
      <c r="N43" s="99"/>
      <c r="O43" s="99"/>
      <c r="P43" s="101"/>
      <c r="Q43" s="99"/>
      <c r="R43" s="99" t="s">
        <v>59</v>
      </c>
      <c r="S43" s="143" t="s">
        <v>84</v>
      </c>
      <c r="T43" s="40" t="s">
        <v>188</v>
      </c>
    </row>
    <row r="44" spans="1:20" ht="23.25" customHeight="1" x14ac:dyDescent="0.25">
      <c r="A44" s="74">
        <v>26</v>
      </c>
      <c r="B44" s="80" t="s">
        <v>214</v>
      </c>
      <c r="C44" s="51">
        <v>3</v>
      </c>
      <c r="D44" s="52">
        <f>(J44+K44+M44+N44)*C44/F44</f>
        <v>0</v>
      </c>
      <c r="E44" s="15">
        <f>(I44-K44+L44-N44+O44)*C44/F44</f>
        <v>1.2</v>
      </c>
      <c r="F44" s="92">
        <f>SUM(G44:H44)</f>
        <v>75</v>
      </c>
      <c r="G44" s="51">
        <v>45</v>
      </c>
      <c r="H44" s="92">
        <f>SUM(I44,L44,O44)</f>
        <v>30</v>
      </c>
      <c r="I44" s="51"/>
      <c r="J44" s="51"/>
      <c r="K44" s="51"/>
      <c r="L44" s="51">
        <v>30</v>
      </c>
      <c r="M44" s="51"/>
      <c r="N44" s="51"/>
      <c r="O44" s="51"/>
      <c r="P44" s="54"/>
      <c r="Q44" s="51"/>
      <c r="R44" s="51" t="s">
        <v>59</v>
      </c>
      <c r="S44" s="55" t="s">
        <v>38</v>
      </c>
      <c r="T44" s="21" t="s">
        <v>201</v>
      </c>
    </row>
    <row r="45" spans="1:20" s="45" customFormat="1" ht="24.75" customHeight="1" x14ac:dyDescent="0.25">
      <c r="A45" s="185" t="s">
        <v>244</v>
      </c>
      <c r="B45" s="185"/>
      <c r="C45" s="104">
        <f>SUM(C35:C44)</f>
        <v>25</v>
      </c>
      <c r="D45" s="105">
        <f t="shared" ref="D45:P45" si="14">SUM(D35:D44)</f>
        <v>0.37037037037037035</v>
      </c>
      <c r="E45" s="105">
        <f t="shared" si="14"/>
        <v>14.714814814814813</v>
      </c>
      <c r="F45" s="104">
        <f t="shared" si="14"/>
        <v>639</v>
      </c>
      <c r="G45" s="104">
        <f t="shared" si="14"/>
        <v>214</v>
      </c>
      <c r="H45" s="104">
        <f t="shared" si="14"/>
        <v>425</v>
      </c>
      <c r="I45" s="104">
        <f t="shared" si="14"/>
        <v>36</v>
      </c>
      <c r="J45" s="104">
        <f t="shared" si="14"/>
        <v>10</v>
      </c>
      <c r="K45" s="104">
        <f t="shared" si="14"/>
        <v>0</v>
      </c>
      <c r="L45" s="104">
        <f t="shared" si="14"/>
        <v>155</v>
      </c>
      <c r="M45" s="104">
        <f t="shared" si="14"/>
        <v>0</v>
      </c>
      <c r="N45" s="104">
        <f t="shared" si="14"/>
        <v>0</v>
      </c>
      <c r="O45" s="104">
        <f t="shared" si="14"/>
        <v>234</v>
      </c>
      <c r="P45" s="104">
        <f t="shared" si="14"/>
        <v>0</v>
      </c>
      <c r="Q45" s="106"/>
      <c r="R45" s="106"/>
      <c r="S45" s="106"/>
      <c r="T45" s="44"/>
    </row>
    <row r="46" spans="1:20" s="45" customFormat="1" ht="18.600000000000001" customHeight="1" x14ac:dyDescent="0.25">
      <c r="A46" s="185" t="s">
        <v>124</v>
      </c>
      <c r="B46" s="185"/>
      <c r="C46" s="104">
        <f>SUM(C18+C30+C45)</f>
        <v>64</v>
      </c>
      <c r="D46" s="105">
        <f t="shared" ref="D46:P46" si="15">SUM(D18+D30+D45)</f>
        <v>0.37037037037037035</v>
      </c>
      <c r="E46" s="105">
        <f t="shared" si="15"/>
        <v>42.881210478771457</v>
      </c>
      <c r="F46" s="104">
        <f t="shared" si="15"/>
        <v>1721</v>
      </c>
      <c r="G46" s="104">
        <f t="shared" si="15"/>
        <v>510</v>
      </c>
      <c r="H46" s="104">
        <f t="shared" si="15"/>
        <v>1211</v>
      </c>
      <c r="I46" s="104">
        <f t="shared" si="15"/>
        <v>298</v>
      </c>
      <c r="J46" s="104">
        <f t="shared" si="15"/>
        <v>10</v>
      </c>
      <c r="K46" s="104">
        <f t="shared" si="15"/>
        <v>0</v>
      </c>
      <c r="L46" s="104">
        <f t="shared" si="15"/>
        <v>371</v>
      </c>
      <c r="M46" s="104">
        <f t="shared" si="15"/>
        <v>0</v>
      </c>
      <c r="N46" s="104">
        <f t="shared" si="15"/>
        <v>0</v>
      </c>
      <c r="O46" s="104">
        <f t="shared" si="15"/>
        <v>542</v>
      </c>
      <c r="P46" s="104">
        <f t="shared" si="15"/>
        <v>0</v>
      </c>
      <c r="Q46" s="104"/>
      <c r="R46" s="122"/>
      <c r="S46" s="123" t="s">
        <v>12</v>
      </c>
      <c r="T46" s="46" t="s">
        <v>12</v>
      </c>
    </row>
    <row r="48" spans="1:20" x14ac:dyDescent="0.25">
      <c r="B48" s="5"/>
    </row>
    <row r="49" spans="2:2" x14ac:dyDescent="0.25">
      <c r="B49" s="5"/>
    </row>
  </sheetData>
  <sortState ref="B35:T44">
    <sortCondition ref="B35"/>
  </sortState>
  <mergeCells count="45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30:B30"/>
    <mergeCell ref="A45:B45"/>
    <mergeCell ref="R9:R10"/>
    <mergeCell ref="S9:S10"/>
    <mergeCell ref="T9:T10"/>
    <mergeCell ref="O9:O10"/>
    <mergeCell ref="P9:P10"/>
    <mergeCell ref="I7:K7"/>
    <mergeCell ref="L7:N7"/>
    <mergeCell ref="O7:Q7"/>
    <mergeCell ref="Q9:Q10"/>
    <mergeCell ref="A46:B46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A18:B18"/>
  </mergeCells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1"/>
  <sheetViews>
    <sheetView topLeftCell="A10" zoomScale="90" zoomScaleNormal="90" workbookViewId="0">
      <selection activeCell="U25" sqref="U25"/>
    </sheetView>
  </sheetViews>
  <sheetFormatPr defaultColWidth="9.140625" defaultRowHeight="15" x14ac:dyDescent="0.25"/>
  <cols>
    <col min="1" max="1" width="4.5703125" customWidth="1"/>
    <col min="2" max="2" width="38.7109375" style="33" customWidth="1"/>
    <col min="3" max="17" width="10.7109375" customWidth="1"/>
    <col min="18" max="18" width="19.28515625" style="34" customWidth="1"/>
    <col min="19" max="19" width="22.28515625" style="43" hidden="1" customWidth="1"/>
    <col min="20" max="20" width="24.85546875" style="43" hidden="1" customWidth="1"/>
    <col min="21" max="21" width="32.7109375" customWidth="1"/>
  </cols>
  <sheetData>
    <row r="1" spans="1:20" ht="18.75" x14ac:dyDescent="0.3">
      <c r="A1" s="189" t="s">
        <v>97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</row>
    <row r="2" spans="1:20" ht="18.75" x14ac:dyDescent="0.3">
      <c r="A2" s="189" t="s">
        <v>44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</row>
    <row r="3" spans="1:20" ht="18.75" x14ac:dyDescent="0.3">
      <c r="A3" s="189" t="s">
        <v>26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</row>
    <row r="4" spans="1:20" ht="31.9" customHeight="1" x14ac:dyDescent="0.25">
      <c r="A4" s="207" t="s">
        <v>246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190" t="s">
        <v>86</v>
      </c>
      <c r="M4" s="190"/>
      <c r="N4" s="190"/>
      <c r="O4" s="190"/>
      <c r="P4" s="190"/>
      <c r="Q4" s="190"/>
      <c r="R4" s="209" t="s">
        <v>248</v>
      </c>
      <c r="S4" s="209"/>
      <c r="T4" s="209"/>
    </row>
    <row r="5" spans="1:20" x14ac:dyDescent="0.25">
      <c r="A5" s="207" t="s">
        <v>30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190" t="s">
        <v>28</v>
      </c>
      <c r="M5" s="190"/>
      <c r="N5" s="190"/>
      <c r="O5" s="190"/>
      <c r="P5" s="190"/>
      <c r="Q5" s="190"/>
      <c r="R5" s="208" t="s">
        <v>29</v>
      </c>
      <c r="S5" s="208"/>
      <c r="T5" s="208"/>
    </row>
    <row r="6" spans="1:20" x14ac:dyDescent="0.25">
      <c r="A6" s="195" t="s">
        <v>13</v>
      </c>
      <c r="B6" s="201" t="s">
        <v>11</v>
      </c>
      <c r="C6" s="195" t="s">
        <v>3</v>
      </c>
      <c r="D6" s="195"/>
      <c r="E6" s="195"/>
      <c r="F6" s="195" t="s">
        <v>18</v>
      </c>
      <c r="G6" s="195" t="s">
        <v>14</v>
      </c>
      <c r="H6" s="194" t="s">
        <v>17</v>
      </c>
      <c r="I6" s="194"/>
      <c r="J6" s="194"/>
      <c r="K6" s="194"/>
      <c r="L6" s="194"/>
      <c r="M6" s="194"/>
      <c r="N6" s="194"/>
      <c r="O6" s="194"/>
      <c r="P6" s="194"/>
      <c r="Q6" s="194"/>
      <c r="R6" s="202" t="s">
        <v>4</v>
      </c>
      <c r="S6" s="195" t="s">
        <v>71</v>
      </c>
      <c r="T6" s="195" t="s">
        <v>5</v>
      </c>
    </row>
    <row r="7" spans="1:20" x14ac:dyDescent="0.25">
      <c r="A7" s="195"/>
      <c r="B7" s="201"/>
      <c r="C7" s="195" t="s">
        <v>3</v>
      </c>
      <c r="D7" s="193" t="s">
        <v>22</v>
      </c>
      <c r="E7" s="195" t="s">
        <v>19</v>
      </c>
      <c r="F7" s="195"/>
      <c r="G7" s="195"/>
      <c r="H7" s="193" t="s">
        <v>16</v>
      </c>
      <c r="I7" s="191" t="s">
        <v>0</v>
      </c>
      <c r="J7" s="191"/>
      <c r="K7" s="191"/>
      <c r="L7" s="191" t="s">
        <v>1</v>
      </c>
      <c r="M7" s="191"/>
      <c r="N7" s="191"/>
      <c r="O7" s="191" t="s">
        <v>2</v>
      </c>
      <c r="P7" s="191"/>
      <c r="Q7" s="191"/>
      <c r="R7" s="202"/>
      <c r="S7" s="195"/>
      <c r="T7" s="195"/>
    </row>
    <row r="8" spans="1:20" s="3" customFormat="1" ht="61.9" customHeight="1" x14ac:dyDescent="0.25">
      <c r="A8" s="195"/>
      <c r="B8" s="201"/>
      <c r="C8" s="195"/>
      <c r="D8" s="193"/>
      <c r="E8" s="195"/>
      <c r="F8" s="195"/>
      <c r="G8" s="195"/>
      <c r="H8" s="193"/>
      <c r="I8" s="10" t="s">
        <v>8</v>
      </c>
      <c r="J8" s="10" t="s">
        <v>21</v>
      </c>
      <c r="K8" s="22" t="s">
        <v>6</v>
      </c>
      <c r="L8" s="10" t="s">
        <v>9</v>
      </c>
      <c r="M8" s="10" t="s">
        <v>21</v>
      </c>
      <c r="N8" s="10" t="s">
        <v>6</v>
      </c>
      <c r="O8" s="10" t="s">
        <v>10</v>
      </c>
      <c r="P8" s="22" t="s">
        <v>15</v>
      </c>
      <c r="Q8" s="22" t="s">
        <v>7</v>
      </c>
      <c r="R8" s="202"/>
      <c r="S8" s="195"/>
      <c r="T8" s="195"/>
    </row>
    <row r="9" spans="1:20" s="29" customFormat="1" ht="12" x14ac:dyDescent="0.25">
      <c r="A9" s="188">
        <v>1</v>
      </c>
      <c r="B9" s="196">
        <v>2</v>
      </c>
      <c r="C9" s="188">
        <v>3</v>
      </c>
      <c r="D9" s="28">
        <v>4</v>
      </c>
      <c r="E9" s="28">
        <v>5</v>
      </c>
      <c r="F9" s="28">
        <v>6</v>
      </c>
      <c r="G9" s="188">
        <v>7</v>
      </c>
      <c r="H9" s="28">
        <v>8</v>
      </c>
      <c r="I9" s="188">
        <v>9</v>
      </c>
      <c r="J9" s="188">
        <v>10</v>
      </c>
      <c r="K9" s="188">
        <v>11</v>
      </c>
      <c r="L9" s="188">
        <v>12</v>
      </c>
      <c r="M9" s="188">
        <v>13</v>
      </c>
      <c r="N9" s="188">
        <v>14</v>
      </c>
      <c r="O9" s="188">
        <v>15</v>
      </c>
      <c r="P9" s="188">
        <v>16</v>
      </c>
      <c r="Q9" s="188">
        <v>17</v>
      </c>
      <c r="R9" s="188">
        <v>18</v>
      </c>
      <c r="S9" s="206">
        <v>19</v>
      </c>
      <c r="T9" s="206">
        <v>20</v>
      </c>
    </row>
    <row r="10" spans="1:20" s="3" customFormat="1" ht="45" x14ac:dyDescent="0.25">
      <c r="A10" s="188"/>
      <c r="B10" s="196"/>
      <c r="C10" s="188"/>
      <c r="D10" s="13" t="s">
        <v>23</v>
      </c>
      <c r="E10" s="13" t="s">
        <v>25</v>
      </c>
      <c r="F10" s="13" t="s">
        <v>20</v>
      </c>
      <c r="G10" s="188"/>
      <c r="H10" s="13" t="s">
        <v>24</v>
      </c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206"/>
      <c r="T10" s="206"/>
    </row>
    <row r="11" spans="1:20" s="95" customFormat="1" ht="67.5" x14ac:dyDescent="0.25">
      <c r="A11" s="50" t="s">
        <v>247</v>
      </c>
      <c r="B11" s="88" t="s">
        <v>98</v>
      </c>
      <c r="C11" s="92">
        <v>3</v>
      </c>
      <c r="D11" s="94">
        <f>(J11+K11+M11+N11)*C11/F11</f>
        <v>0</v>
      </c>
      <c r="E11" s="9">
        <f>(I11-K11+L11-N11+O11)*C11/F11</f>
        <v>2.3076923076923075</v>
      </c>
      <c r="F11" s="92">
        <f>SUM(G11:H11)</f>
        <v>78</v>
      </c>
      <c r="G11" s="92">
        <v>18</v>
      </c>
      <c r="H11" s="92">
        <f>SUM(I11,L11,O11)</f>
        <v>60</v>
      </c>
      <c r="I11" s="92">
        <v>20</v>
      </c>
      <c r="J11" s="92"/>
      <c r="K11" s="92"/>
      <c r="L11" s="92">
        <v>40</v>
      </c>
      <c r="M11" s="92"/>
      <c r="N11" s="92"/>
      <c r="O11" s="92"/>
      <c r="P11" s="92"/>
      <c r="Q11" s="92"/>
      <c r="R11" s="51" t="s">
        <v>60</v>
      </c>
      <c r="S11" s="87" t="s">
        <v>47</v>
      </c>
      <c r="T11" s="87" t="s">
        <v>191</v>
      </c>
    </row>
    <row r="12" spans="1:20" s="95" customFormat="1" ht="25.5" x14ac:dyDescent="0.25">
      <c r="A12" s="50">
        <v>3</v>
      </c>
      <c r="B12" s="89" t="s">
        <v>215</v>
      </c>
      <c r="C12" s="92">
        <v>8</v>
      </c>
      <c r="D12" s="94">
        <f t="shared" ref="D12:D21" si="0">(J12+K12+M12+N12)*C12/F12</f>
        <v>1.2</v>
      </c>
      <c r="E12" s="9">
        <f t="shared" ref="E12:E21" si="1">(I12-K12+L12-N12+O12)*C12/F12</f>
        <v>4.2</v>
      </c>
      <c r="F12" s="92">
        <f>SUM(G12:H12)</f>
        <v>200</v>
      </c>
      <c r="G12" s="92">
        <v>65</v>
      </c>
      <c r="H12" s="92">
        <f t="shared" ref="H12:H16" si="2">SUM(I12,L12,O12)</f>
        <v>135</v>
      </c>
      <c r="I12" s="92">
        <v>30</v>
      </c>
      <c r="J12" s="92"/>
      <c r="K12" s="92">
        <v>30</v>
      </c>
      <c r="L12" s="92">
        <v>15</v>
      </c>
      <c r="M12" s="92"/>
      <c r="N12" s="92"/>
      <c r="O12" s="92">
        <v>90</v>
      </c>
      <c r="P12" s="92"/>
      <c r="Q12" s="92" t="s">
        <v>32</v>
      </c>
      <c r="R12" s="51" t="s">
        <v>60</v>
      </c>
      <c r="S12" s="87" t="s">
        <v>47</v>
      </c>
      <c r="T12" s="87" t="s">
        <v>88</v>
      </c>
    </row>
    <row r="13" spans="1:20" s="56" customFormat="1" ht="28.9" customHeight="1" x14ac:dyDescent="0.25">
      <c r="A13" s="50">
        <v>4</v>
      </c>
      <c r="B13" s="90" t="s">
        <v>99</v>
      </c>
      <c r="C13" s="70">
        <v>2</v>
      </c>
      <c r="D13" s="94">
        <f t="shared" si="0"/>
        <v>0</v>
      </c>
      <c r="E13" s="9">
        <f t="shared" si="1"/>
        <v>1.2</v>
      </c>
      <c r="F13" s="92">
        <f t="shared" ref="F13:F16" si="3">SUM(G13:H13)</f>
        <v>50</v>
      </c>
      <c r="G13" s="70">
        <v>20</v>
      </c>
      <c r="H13" s="92">
        <f t="shared" si="2"/>
        <v>30</v>
      </c>
      <c r="I13" s="70">
        <v>12</v>
      </c>
      <c r="J13" s="70"/>
      <c r="K13" s="70"/>
      <c r="L13" s="70"/>
      <c r="M13" s="70"/>
      <c r="N13" s="70"/>
      <c r="O13" s="70">
        <v>18</v>
      </c>
      <c r="P13" s="70"/>
      <c r="Q13" s="70" t="s">
        <v>31</v>
      </c>
      <c r="R13" s="51" t="s">
        <v>59</v>
      </c>
      <c r="S13" s="96" t="s">
        <v>75</v>
      </c>
      <c r="T13" s="79" t="s">
        <v>192</v>
      </c>
    </row>
    <row r="14" spans="1:20" s="56" customFormat="1" ht="30" x14ac:dyDescent="0.25">
      <c r="A14" s="97">
        <v>5</v>
      </c>
      <c r="B14" s="98" t="s">
        <v>216</v>
      </c>
      <c r="C14" s="99">
        <v>3</v>
      </c>
      <c r="D14" s="100">
        <f t="shared" si="0"/>
        <v>0</v>
      </c>
      <c r="E14" s="14">
        <f t="shared" si="1"/>
        <v>1.68</v>
      </c>
      <c r="F14" s="92">
        <f t="shared" si="3"/>
        <v>75</v>
      </c>
      <c r="G14" s="99">
        <v>33</v>
      </c>
      <c r="H14" s="92">
        <f t="shared" si="2"/>
        <v>42</v>
      </c>
      <c r="I14" s="99"/>
      <c r="J14" s="99"/>
      <c r="K14" s="99"/>
      <c r="L14" s="99">
        <v>30</v>
      </c>
      <c r="M14" s="99"/>
      <c r="N14" s="99"/>
      <c r="O14" s="99">
        <v>12</v>
      </c>
      <c r="P14" s="101"/>
      <c r="Q14" s="99" t="s">
        <v>32</v>
      </c>
      <c r="R14" s="99" t="s">
        <v>59</v>
      </c>
      <c r="S14" s="102" t="s">
        <v>47</v>
      </c>
      <c r="T14" s="103" t="s">
        <v>200</v>
      </c>
    </row>
    <row r="15" spans="1:20" s="56" customFormat="1" ht="27" customHeight="1" x14ac:dyDescent="0.25">
      <c r="A15" s="50">
        <v>6</v>
      </c>
      <c r="B15" s="91" t="s">
        <v>100</v>
      </c>
      <c r="C15" s="70">
        <v>3</v>
      </c>
      <c r="D15" s="94">
        <f>(J15+K15+M15+N15)*C15/F15</f>
        <v>0</v>
      </c>
      <c r="E15" s="9">
        <f>(I15-K15+L15-N15+O15)*C15/F15</f>
        <v>2</v>
      </c>
      <c r="F15" s="92">
        <f t="shared" si="3"/>
        <v>75</v>
      </c>
      <c r="G15" s="70">
        <v>25</v>
      </c>
      <c r="H15" s="92">
        <f t="shared" si="2"/>
        <v>50</v>
      </c>
      <c r="I15" s="70">
        <v>10</v>
      </c>
      <c r="J15" s="70"/>
      <c r="K15" s="70"/>
      <c r="L15" s="70">
        <v>10</v>
      </c>
      <c r="M15" s="70"/>
      <c r="N15" s="70"/>
      <c r="O15" s="70">
        <v>30</v>
      </c>
      <c r="P15" s="70"/>
      <c r="Q15" s="70" t="s">
        <v>32</v>
      </c>
      <c r="R15" s="51" t="s">
        <v>59</v>
      </c>
      <c r="S15" s="96" t="s">
        <v>94</v>
      </c>
      <c r="T15" s="79" t="s">
        <v>193</v>
      </c>
    </row>
    <row r="16" spans="1:20" s="56" customFormat="1" ht="26.25" x14ac:dyDescent="0.25">
      <c r="A16" s="50">
        <v>7</v>
      </c>
      <c r="B16" s="91" t="s">
        <v>101</v>
      </c>
      <c r="C16" s="51">
        <v>3</v>
      </c>
      <c r="D16" s="52">
        <f>(J16+K16+M16+N16)*C16/F16</f>
        <v>0</v>
      </c>
      <c r="E16" s="15">
        <f>(I16-K16+L16-N16+O16)*C16/F16</f>
        <v>2</v>
      </c>
      <c r="F16" s="92">
        <f t="shared" si="3"/>
        <v>75</v>
      </c>
      <c r="G16" s="51">
        <v>25</v>
      </c>
      <c r="H16" s="92">
        <f t="shared" si="2"/>
        <v>50</v>
      </c>
      <c r="I16" s="51">
        <v>10</v>
      </c>
      <c r="J16" s="51"/>
      <c r="K16" s="51"/>
      <c r="L16" s="51">
        <v>10</v>
      </c>
      <c r="M16" s="51"/>
      <c r="N16" s="51"/>
      <c r="O16" s="51">
        <v>30</v>
      </c>
      <c r="P16" s="51"/>
      <c r="Q16" s="51" t="s">
        <v>32</v>
      </c>
      <c r="R16" s="51" t="s">
        <v>59</v>
      </c>
      <c r="S16" s="96" t="s">
        <v>47</v>
      </c>
      <c r="T16" s="79" t="s">
        <v>194</v>
      </c>
    </row>
    <row r="17" spans="1:21" s="107" customFormat="1" ht="24.95" customHeight="1" x14ac:dyDescent="0.25">
      <c r="A17" s="185" t="s">
        <v>106</v>
      </c>
      <c r="B17" s="185"/>
      <c r="C17" s="104">
        <f>SUM(C11:C16)</f>
        <v>22</v>
      </c>
      <c r="D17" s="104">
        <f t="shared" ref="D17:P17" si="4">SUM(D11:D16)</f>
        <v>1.2</v>
      </c>
      <c r="E17" s="105">
        <f t="shared" si="4"/>
        <v>13.387692307692308</v>
      </c>
      <c r="F17" s="104">
        <f t="shared" si="4"/>
        <v>553</v>
      </c>
      <c r="G17" s="104">
        <f t="shared" si="4"/>
        <v>186</v>
      </c>
      <c r="H17" s="104">
        <f t="shared" si="4"/>
        <v>367</v>
      </c>
      <c r="I17" s="104">
        <f t="shared" si="4"/>
        <v>82</v>
      </c>
      <c r="J17" s="104">
        <f t="shared" si="4"/>
        <v>0</v>
      </c>
      <c r="K17" s="104">
        <f t="shared" si="4"/>
        <v>30</v>
      </c>
      <c r="L17" s="104">
        <f t="shared" si="4"/>
        <v>105</v>
      </c>
      <c r="M17" s="104">
        <f t="shared" si="4"/>
        <v>0</v>
      </c>
      <c r="N17" s="104">
        <f t="shared" si="4"/>
        <v>0</v>
      </c>
      <c r="O17" s="104">
        <f t="shared" si="4"/>
        <v>180</v>
      </c>
      <c r="P17" s="104">
        <f t="shared" si="4"/>
        <v>0</v>
      </c>
      <c r="Q17" s="106"/>
      <c r="R17" s="106"/>
      <c r="S17" s="106"/>
      <c r="T17" s="106"/>
    </row>
    <row r="18" spans="1:21" s="95" customFormat="1" ht="34.15" customHeight="1" x14ac:dyDescent="0.25">
      <c r="A18" s="50">
        <v>8</v>
      </c>
      <c r="B18" s="88" t="s">
        <v>217</v>
      </c>
      <c r="C18" s="92">
        <v>4</v>
      </c>
      <c r="D18" s="94">
        <f>(J18+K18+M18+N18)*C18/F18</f>
        <v>0</v>
      </c>
      <c r="E18" s="9">
        <f>(I18-K18+L18-N18+O18)*C18/F18</f>
        <v>2.2000000000000002</v>
      </c>
      <c r="F18" s="92">
        <f>SUM(G18:H18)</f>
        <v>100</v>
      </c>
      <c r="G18" s="92">
        <v>45</v>
      </c>
      <c r="H18" s="92">
        <f>SUM(I18,L18,O18)</f>
        <v>55</v>
      </c>
      <c r="I18" s="92">
        <v>10</v>
      </c>
      <c r="J18" s="92"/>
      <c r="K18" s="92"/>
      <c r="L18" s="92"/>
      <c r="M18" s="92"/>
      <c r="N18" s="92"/>
      <c r="O18" s="92">
        <v>45</v>
      </c>
      <c r="P18" s="92"/>
      <c r="Q18" s="92" t="s">
        <v>32</v>
      </c>
      <c r="R18" s="51" t="s">
        <v>60</v>
      </c>
      <c r="S18" s="87" t="s">
        <v>73</v>
      </c>
      <c r="T18" s="87" t="s">
        <v>195</v>
      </c>
      <c r="U18" s="108"/>
    </row>
    <row r="19" spans="1:21" s="95" customFormat="1" ht="25.5" x14ac:dyDescent="0.25">
      <c r="A19" s="50">
        <v>9</v>
      </c>
      <c r="B19" s="88" t="s">
        <v>103</v>
      </c>
      <c r="C19" s="92">
        <v>2</v>
      </c>
      <c r="D19" s="94">
        <f>(J19+K19+M19+N19)*C19/F19</f>
        <v>0</v>
      </c>
      <c r="E19" s="9">
        <f>(I19-K19+L19-N19+O19)*C19/F19</f>
        <v>1.2962962962962963</v>
      </c>
      <c r="F19" s="92">
        <f t="shared" ref="F19:F23" si="5">SUM(G19:H19)</f>
        <v>54</v>
      </c>
      <c r="G19" s="92">
        <v>19</v>
      </c>
      <c r="H19" s="92">
        <f>SUM(I19,L19,O19)</f>
        <v>35</v>
      </c>
      <c r="I19" s="92">
        <v>5</v>
      </c>
      <c r="J19" s="92"/>
      <c r="K19" s="92"/>
      <c r="L19" s="92">
        <v>10</v>
      </c>
      <c r="M19" s="92"/>
      <c r="N19" s="92"/>
      <c r="O19" s="92">
        <v>20</v>
      </c>
      <c r="P19" s="92"/>
      <c r="Q19" s="92" t="s">
        <v>32</v>
      </c>
      <c r="R19" s="51" t="s">
        <v>59</v>
      </c>
      <c r="S19" s="87" t="s">
        <v>47</v>
      </c>
      <c r="T19" s="87" t="s">
        <v>196</v>
      </c>
    </row>
    <row r="20" spans="1:21" s="95" customFormat="1" ht="25.5" x14ac:dyDescent="0.25">
      <c r="A20" s="50">
        <v>10</v>
      </c>
      <c r="B20" s="88" t="s">
        <v>220</v>
      </c>
      <c r="C20" s="92">
        <v>4</v>
      </c>
      <c r="D20" s="94">
        <f>(J20+K20+M20+N20)*C20/F20</f>
        <v>0</v>
      </c>
      <c r="E20" s="9">
        <f>(I20-K20+L20-N20+O20)*C20/F20</f>
        <v>2.4</v>
      </c>
      <c r="F20" s="92">
        <f t="shared" si="5"/>
        <v>100</v>
      </c>
      <c r="G20" s="92">
        <v>40</v>
      </c>
      <c r="H20" s="92">
        <f t="shared" ref="H20:H23" si="6">SUM(I20,L20,O20)</f>
        <v>60</v>
      </c>
      <c r="I20" s="92">
        <v>30</v>
      </c>
      <c r="J20" s="92"/>
      <c r="K20" s="92"/>
      <c r="L20" s="92">
        <v>20</v>
      </c>
      <c r="M20" s="92"/>
      <c r="N20" s="92"/>
      <c r="O20" s="92">
        <v>10</v>
      </c>
      <c r="P20" s="92"/>
      <c r="Q20" s="92" t="s">
        <v>31</v>
      </c>
      <c r="R20" s="51" t="s">
        <v>60</v>
      </c>
      <c r="S20" s="87" t="s">
        <v>47</v>
      </c>
      <c r="T20" s="87" t="s">
        <v>197</v>
      </c>
    </row>
    <row r="21" spans="1:21" s="56" customFormat="1" ht="26.25" x14ac:dyDescent="0.25">
      <c r="A21" s="50">
        <v>11</v>
      </c>
      <c r="B21" s="91" t="s">
        <v>104</v>
      </c>
      <c r="C21" s="70">
        <v>4</v>
      </c>
      <c r="D21" s="94">
        <f t="shared" si="0"/>
        <v>0</v>
      </c>
      <c r="E21" s="9">
        <f t="shared" si="1"/>
        <v>2.4</v>
      </c>
      <c r="F21" s="92">
        <f t="shared" si="5"/>
        <v>100</v>
      </c>
      <c r="G21" s="70">
        <v>40</v>
      </c>
      <c r="H21" s="92">
        <f t="shared" si="6"/>
        <v>60</v>
      </c>
      <c r="I21" s="70">
        <v>15</v>
      </c>
      <c r="J21" s="70"/>
      <c r="K21" s="70"/>
      <c r="L21" s="70">
        <v>30</v>
      </c>
      <c r="M21" s="70"/>
      <c r="N21" s="70"/>
      <c r="O21" s="70">
        <v>15</v>
      </c>
      <c r="P21" s="70"/>
      <c r="Q21" s="70" t="s">
        <v>32</v>
      </c>
      <c r="R21" s="51" t="s">
        <v>60</v>
      </c>
      <c r="S21" s="96" t="s">
        <v>38</v>
      </c>
      <c r="T21" s="96" t="s">
        <v>159</v>
      </c>
    </row>
    <row r="22" spans="1:21" s="56" customFormat="1" ht="28.15" customHeight="1" x14ac:dyDescent="0.25">
      <c r="A22" s="50">
        <v>12</v>
      </c>
      <c r="B22" s="88" t="s">
        <v>105</v>
      </c>
      <c r="C22" s="51">
        <v>3</v>
      </c>
      <c r="D22" s="52">
        <f>(J22+K22+M22+N22)*C22/F22</f>
        <v>0</v>
      </c>
      <c r="E22" s="15">
        <f>(I22-K22+L22-N22+O22)*C22/F22</f>
        <v>2</v>
      </c>
      <c r="F22" s="92">
        <f t="shared" si="5"/>
        <v>75</v>
      </c>
      <c r="G22" s="51">
        <v>25</v>
      </c>
      <c r="H22" s="92">
        <f t="shared" si="6"/>
        <v>50</v>
      </c>
      <c r="I22" s="51">
        <v>16</v>
      </c>
      <c r="J22" s="51"/>
      <c r="K22" s="51"/>
      <c r="L22" s="51">
        <v>10</v>
      </c>
      <c r="M22" s="51"/>
      <c r="N22" s="51"/>
      <c r="O22" s="51">
        <v>24</v>
      </c>
      <c r="P22" s="54"/>
      <c r="Q22" s="51" t="s">
        <v>72</v>
      </c>
      <c r="R22" s="51" t="s">
        <v>59</v>
      </c>
      <c r="S22" s="96" t="s">
        <v>52</v>
      </c>
      <c r="T22" s="79" t="s">
        <v>198</v>
      </c>
    </row>
    <row r="23" spans="1:21" s="56" customFormat="1" ht="26.25" x14ac:dyDescent="0.25">
      <c r="A23" s="50">
        <v>13</v>
      </c>
      <c r="B23" s="88" t="s">
        <v>218</v>
      </c>
      <c r="C23" s="51">
        <v>4</v>
      </c>
      <c r="D23" s="52">
        <f>(J23+K23+M23+N23)*C23/F23</f>
        <v>0</v>
      </c>
      <c r="E23" s="15">
        <f>(I23-K23+L23-N23+O23)*C23/F23</f>
        <v>2</v>
      </c>
      <c r="F23" s="92">
        <f t="shared" si="5"/>
        <v>100</v>
      </c>
      <c r="G23" s="51">
        <v>50</v>
      </c>
      <c r="H23" s="92">
        <f t="shared" si="6"/>
        <v>50</v>
      </c>
      <c r="I23" s="51">
        <v>6</v>
      </c>
      <c r="J23" s="51"/>
      <c r="K23" s="51"/>
      <c r="L23" s="51">
        <v>9</v>
      </c>
      <c r="M23" s="51"/>
      <c r="N23" s="51"/>
      <c r="O23" s="51">
        <v>35</v>
      </c>
      <c r="P23" s="54"/>
      <c r="Q23" s="51" t="s">
        <v>32</v>
      </c>
      <c r="R23" s="51" t="s">
        <v>60</v>
      </c>
      <c r="S23" s="96" t="s">
        <v>47</v>
      </c>
      <c r="T23" s="79" t="s">
        <v>155</v>
      </c>
      <c r="U23" s="109"/>
    </row>
    <row r="24" spans="1:21" s="107" customFormat="1" ht="24.95" customHeight="1" x14ac:dyDescent="0.25">
      <c r="A24" s="185" t="s">
        <v>107</v>
      </c>
      <c r="B24" s="185"/>
      <c r="C24" s="104">
        <f>SUM(C18:C23)</f>
        <v>21</v>
      </c>
      <c r="D24" s="104">
        <f t="shared" ref="D24:P24" si="7">SUM(D18:D23)</f>
        <v>0</v>
      </c>
      <c r="E24" s="105">
        <f t="shared" si="7"/>
        <v>12.296296296296296</v>
      </c>
      <c r="F24" s="104">
        <f>SUM(F18:F23)</f>
        <v>529</v>
      </c>
      <c r="G24" s="104">
        <f>SUM(G18:G23)</f>
        <v>219</v>
      </c>
      <c r="H24" s="104">
        <f>SUM(H18:H23)</f>
        <v>310</v>
      </c>
      <c r="I24" s="104">
        <f t="shared" si="7"/>
        <v>82</v>
      </c>
      <c r="J24" s="104">
        <f t="shared" si="7"/>
        <v>0</v>
      </c>
      <c r="K24" s="104">
        <f t="shared" si="7"/>
        <v>0</v>
      </c>
      <c r="L24" s="104">
        <f t="shared" si="7"/>
        <v>79</v>
      </c>
      <c r="M24" s="104">
        <f t="shared" si="7"/>
        <v>0</v>
      </c>
      <c r="N24" s="104">
        <f t="shared" si="7"/>
        <v>0</v>
      </c>
      <c r="O24" s="104">
        <f t="shared" si="7"/>
        <v>149</v>
      </c>
      <c r="P24" s="104">
        <f t="shared" si="7"/>
        <v>0</v>
      </c>
      <c r="Q24" s="106"/>
      <c r="R24" s="106"/>
      <c r="S24" s="106"/>
      <c r="T24" s="106"/>
    </row>
    <row r="25" spans="1:21" s="56" customFormat="1" ht="64.5" customHeight="1" x14ac:dyDescent="0.25">
      <c r="A25" s="67"/>
      <c r="B25" s="68" t="s">
        <v>243</v>
      </c>
      <c r="C25" s="110">
        <v>17</v>
      </c>
      <c r="D25" s="111"/>
      <c r="E25" s="112"/>
      <c r="F25" s="110"/>
      <c r="G25" s="110"/>
      <c r="H25" s="110"/>
      <c r="I25" s="111"/>
      <c r="J25" s="111"/>
      <c r="K25" s="111"/>
      <c r="L25" s="111"/>
      <c r="M25" s="111"/>
      <c r="N25" s="111"/>
      <c r="O25" s="111"/>
      <c r="P25" s="111"/>
      <c r="Q25" s="113"/>
      <c r="R25" s="113"/>
      <c r="S25" s="114"/>
      <c r="T25" s="114"/>
    </row>
    <row r="26" spans="1:21" s="107" customFormat="1" ht="24.95" customHeight="1" x14ac:dyDescent="0.25">
      <c r="A26" s="115"/>
      <c r="B26" s="116" t="s">
        <v>231</v>
      </c>
      <c r="C26" s="104">
        <f>SUM(C17,C24,C25)</f>
        <v>60</v>
      </c>
      <c r="D26" s="104"/>
      <c r="E26" s="105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6"/>
      <c r="R26" s="106"/>
      <c r="S26" s="106"/>
      <c r="T26" s="106"/>
    </row>
    <row r="27" spans="1:21" ht="24.95" customHeight="1" x14ac:dyDescent="0.25">
      <c r="A27" s="32"/>
      <c r="B27" s="36"/>
      <c r="C27" s="25"/>
      <c r="D27" s="27"/>
      <c r="E27" s="26"/>
      <c r="F27" s="25"/>
      <c r="G27" s="25"/>
      <c r="H27" s="25"/>
      <c r="I27" s="27"/>
      <c r="J27" s="27"/>
      <c r="K27" s="27"/>
      <c r="L27" s="27"/>
      <c r="M27" s="27"/>
      <c r="N27" s="27"/>
      <c r="O27" s="27"/>
      <c r="P27" s="27"/>
      <c r="Q27" s="30"/>
      <c r="R27" s="30"/>
      <c r="S27" s="31"/>
      <c r="T27" s="31"/>
    </row>
    <row r="28" spans="1:21" ht="36.75" customHeight="1" x14ac:dyDescent="0.25">
      <c r="A28" s="127"/>
      <c r="B28" s="128" t="s">
        <v>234</v>
      </c>
      <c r="C28" s="47"/>
      <c r="D28" s="27"/>
      <c r="E28" s="26"/>
      <c r="F28" s="25"/>
      <c r="G28" s="25"/>
      <c r="H28" s="25"/>
      <c r="I28" s="27"/>
      <c r="J28" s="27"/>
      <c r="K28" s="27"/>
      <c r="L28" s="27"/>
      <c r="M28" s="27"/>
      <c r="N28" s="27"/>
      <c r="O28" s="27"/>
      <c r="P28" s="27"/>
      <c r="Q28" s="30"/>
      <c r="R28" s="30"/>
      <c r="S28" s="31"/>
      <c r="T28" s="31"/>
    </row>
    <row r="29" spans="1:21" s="56" customFormat="1" ht="36.75" customHeight="1" x14ac:dyDescent="0.25">
      <c r="A29" s="129">
        <v>14</v>
      </c>
      <c r="B29" s="130" t="s">
        <v>241</v>
      </c>
      <c r="C29" s="131">
        <v>5</v>
      </c>
      <c r="D29" s="52">
        <f t="shared" ref="D29" si="8">(J29+K29+M29+N29)*C29/F29</f>
        <v>0</v>
      </c>
      <c r="E29" s="15">
        <f t="shared" ref="E29" si="9">(I29-K29+L29-N29+O29)*C29/F29</f>
        <v>0</v>
      </c>
      <c r="F29" s="53">
        <f>SUM(G29:H29)</f>
        <v>125</v>
      </c>
      <c r="G29" s="51">
        <v>125</v>
      </c>
      <c r="H29" s="53">
        <f>SUM(I29,L29,O29)</f>
        <v>0</v>
      </c>
      <c r="I29" s="51"/>
      <c r="J29" s="51"/>
      <c r="K29" s="51"/>
      <c r="L29" s="51"/>
      <c r="M29" s="51"/>
      <c r="N29" s="51"/>
      <c r="O29" s="51"/>
      <c r="P29" s="54"/>
      <c r="Q29" s="51"/>
      <c r="R29" s="51" t="s">
        <v>59</v>
      </c>
      <c r="S29" s="79"/>
      <c r="T29" s="79"/>
    </row>
    <row r="30" spans="1:21" s="95" customFormat="1" ht="31.9" customHeight="1" x14ac:dyDescent="0.25">
      <c r="A30" s="129">
        <v>15</v>
      </c>
      <c r="B30" s="130" t="s">
        <v>205</v>
      </c>
      <c r="C30" s="132">
        <v>2</v>
      </c>
      <c r="D30" s="94">
        <f t="shared" ref="D30" si="10">(J30+K30+M30+N30)*C30/F30</f>
        <v>0</v>
      </c>
      <c r="E30" s="9">
        <f t="shared" ref="E30" si="11">(I30-K30+L30-N30+O30)*C30/F30</f>
        <v>1.44</v>
      </c>
      <c r="F30" s="53">
        <f t="shared" ref="F30:F35" si="12">SUM(G30:H30)</f>
        <v>50</v>
      </c>
      <c r="G30" s="92">
        <v>14</v>
      </c>
      <c r="H30" s="53">
        <f t="shared" ref="H30:H35" si="13">SUM(I30,L30,O30)</f>
        <v>36</v>
      </c>
      <c r="I30" s="92">
        <v>6</v>
      </c>
      <c r="J30" s="92"/>
      <c r="K30" s="92"/>
      <c r="L30" s="92"/>
      <c r="M30" s="92"/>
      <c r="N30" s="92"/>
      <c r="O30" s="92">
        <v>30</v>
      </c>
      <c r="P30" s="92"/>
      <c r="Q30" s="92" t="s">
        <v>72</v>
      </c>
      <c r="R30" s="51" t="s">
        <v>59</v>
      </c>
      <c r="S30" s="87" t="s">
        <v>75</v>
      </c>
      <c r="T30" s="87" t="s">
        <v>190</v>
      </c>
    </row>
    <row r="31" spans="1:21" s="95" customFormat="1" ht="38.25" x14ac:dyDescent="0.25">
      <c r="A31" s="129">
        <v>16</v>
      </c>
      <c r="B31" s="130" t="s">
        <v>102</v>
      </c>
      <c r="C31" s="132">
        <v>2</v>
      </c>
      <c r="D31" s="94">
        <f t="shared" ref="D31:D36" si="14">(J31+K31+M31+N31)*C31/F31</f>
        <v>0</v>
      </c>
      <c r="E31" s="9">
        <f t="shared" ref="E31:E36" si="15">(I31-K31+L31-N31+O31)*C31/F31</f>
        <v>1.2</v>
      </c>
      <c r="F31" s="53">
        <f t="shared" si="12"/>
        <v>50</v>
      </c>
      <c r="G31" s="92">
        <v>20</v>
      </c>
      <c r="H31" s="53">
        <f t="shared" si="13"/>
        <v>30</v>
      </c>
      <c r="I31" s="92">
        <v>10</v>
      </c>
      <c r="J31" s="92"/>
      <c r="K31" s="92"/>
      <c r="L31" s="92"/>
      <c r="M31" s="92"/>
      <c r="N31" s="92"/>
      <c r="O31" s="92">
        <v>20</v>
      </c>
      <c r="P31" s="92"/>
      <c r="Q31" s="92" t="s">
        <v>31</v>
      </c>
      <c r="R31" s="51" t="s">
        <v>59</v>
      </c>
      <c r="S31" s="87" t="s">
        <v>87</v>
      </c>
      <c r="T31" s="87" t="s">
        <v>199</v>
      </c>
    </row>
    <row r="32" spans="1:21" s="95" customFormat="1" ht="33" customHeight="1" x14ac:dyDescent="0.25">
      <c r="A32" s="129">
        <v>17</v>
      </c>
      <c r="B32" s="133" t="s">
        <v>89</v>
      </c>
      <c r="C32" s="132">
        <v>2</v>
      </c>
      <c r="D32" s="94">
        <f t="shared" si="14"/>
        <v>0</v>
      </c>
      <c r="E32" s="9">
        <f t="shared" si="15"/>
        <v>1.2</v>
      </c>
      <c r="F32" s="53">
        <f t="shared" si="12"/>
        <v>50</v>
      </c>
      <c r="G32" s="92">
        <v>20</v>
      </c>
      <c r="H32" s="53">
        <f t="shared" si="13"/>
        <v>30</v>
      </c>
      <c r="I32" s="92"/>
      <c r="J32" s="92"/>
      <c r="K32" s="92"/>
      <c r="L32" s="92">
        <v>30</v>
      </c>
      <c r="M32" s="92"/>
      <c r="N32" s="92"/>
      <c r="O32" s="92"/>
      <c r="P32" s="92"/>
      <c r="Q32" s="92"/>
      <c r="R32" s="51" t="s">
        <v>59</v>
      </c>
      <c r="S32" s="87" t="s">
        <v>75</v>
      </c>
      <c r="T32" s="87" t="s">
        <v>180</v>
      </c>
    </row>
    <row r="33" spans="1:20" s="56" customFormat="1" ht="30" customHeight="1" x14ac:dyDescent="0.25">
      <c r="A33" s="129">
        <v>18</v>
      </c>
      <c r="B33" s="130" t="s">
        <v>206</v>
      </c>
      <c r="C33" s="131">
        <v>3</v>
      </c>
      <c r="D33" s="52">
        <f t="shared" si="14"/>
        <v>0</v>
      </c>
      <c r="E33" s="15">
        <f t="shared" si="15"/>
        <v>2</v>
      </c>
      <c r="F33" s="53">
        <f t="shared" si="12"/>
        <v>75</v>
      </c>
      <c r="G33" s="51">
        <v>25</v>
      </c>
      <c r="H33" s="53">
        <f t="shared" si="13"/>
        <v>50</v>
      </c>
      <c r="I33" s="51">
        <v>15</v>
      </c>
      <c r="J33" s="51"/>
      <c r="K33" s="51"/>
      <c r="L33" s="51">
        <v>35</v>
      </c>
      <c r="M33" s="51"/>
      <c r="N33" s="51"/>
      <c r="O33" s="51"/>
      <c r="P33" s="54"/>
      <c r="Q33" s="51"/>
      <c r="R33" s="51" t="s">
        <v>59</v>
      </c>
      <c r="S33" s="79" t="s">
        <v>47</v>
      </c>
      <c r="T33" s="87" t="s">
        <v>197</v>
      </c>
    </row>
    <row r="34" spans="1:20" s="56" customFormat="1" ht="30" customHeight="1" x14ac:dyDescent="0.25">
      <c r="A34" s="129">
        <v>19</v>
      </c>
      <c r="B34" s="134" t="s">
        <v>239</v>
      </c>
      <c r="C34" s="131">
        <v>2</v>
      </c>
      <c r="D34" s="52">
        <f t="shared" si="14"/>
        <v>0</v>
      </c>
      <c r="E34" s="15">
        <f t="shared" si="15"/>
        <v>1</v>
      </c>
      <c r="F34" s="53">
        <f t="shared" si="12"/>
        <v>50</v>
      </c>
      <c r="G34" s="51">
        <v>25</v>
      </c>
      <c r="H34" s="53">
        <f t="shared" si="13"/>
        <v>25</v>
      </c>
      <c r="I34" s="51"/>
      <c r="J34" s="51"/>
      <c r="K34" s="51"/>
      <c r="L34" s="51">
        <v>25</v>
      </c>
      <c r="M34" s="51"/>
      <c r="N34" s="51"/>
      <c r="O34" s="51"/>
      <c r="P34" s="54"/>
      <c r="Q34" s="51"/>
      <c r="R34" s="51" t="s">
        <v>59</v>
      </c>
      <c r="S34" s="55" t="s">
        <v>38</v>
      </c>
      <c r="T34" s="55" t="s">
        <v>201</v>
      </c>
    </row>
    <row r="35" spans="1:20" s="56" customFormat="1" ht="30" x14ac:dyDescent="0.25">
      <c r="A35" s="129">
        <v>20</v>
      </c>
      <c r="B35" s="130" t="s">
        <v>240</v>
      </c>
      <c r="C35" s="119">
        <v>2</v>
      </c>
      <c r="D35" s="52">
        <f t="shared" si="14"/>
        <v>0</v>
      </c>
      <c r="E35" s="15">
        <f t="shared" si="15"/>
        <v>1</v>
      </c>
      <c r="F35" s="53">
        <f t="shared" si="12"/>
        <v>50</v>
      </c>
      <c r="G35" s="119">
        <v>25</v>
      </c>
      <c r="H35" s="53">
        <f t="shared" si="13"/>
        <v>25</v>
      </c>
      <c r="I35" s="119">
        <v>15</v>
      </c>
      <c r="J35" s="119"/>
      <c r="K35" s="119"/>
      <c r="L35" s="119">
        <v>10</v>
      </c>
      <c r="M35" s="119"/>
      <c r="N35" s="119"/>
      <c r="O35" s="119"/>
      <c r="P35" s="119"/>
      <c r="Q35" s="119"/>
      <c r="R35" s="120" t="s">
        <v>251</v>
      </c>
      <c r="S35" s="121" t="s">
        <v>227</v>
      </c>
      <c r="T35" s="121" t="s">
        <v>228</v>
      </c>
    </row>
    <row r="36" spans="1:20" s="56" customFormat="1" ht="15.75" x14ac:dyDescent="0.25">
      <c r="A36" s="129">
        <v>21</v>
      </c>
      <c r="B36" s="130" t="s">
        <v>242</v>
      </c>
      <c r="C36" s="119">
        <v>4</v>
      </c>
      <c r="D36" s="52">
        <f t="shared" si="14"/>
        <v>0</v>
      </c>
      <c r="E36" s="15">
        <f t="shared" si="15"/>
        <v>2</v>
      </c>
      <c r="F36" s="119">
        <v>100</v>
      </c>
      <c r="G36" s="119">
        <v>50</v>
      </c>
      <c r="H36" s="119">
        <v>50</v>
      </c>
      <c r="I36" s="119"/>
      <c r="J36" s="119"/>
      <c r="K36" s="119"/>
      <c r="L36" s="119">
        <v>50</v>
      </c>
      <c r="M36" s="119"/>
      <c r="N36" s="119"/>
      <c r="O36" s="119"/>
      <c r="P36" s="119"/>
      <c r="Q36" s="119"/>
      <c r="R36" s="120" t="s">
        <v>251</v>
      </c>
      <c r="S36" s="121" t="s">
        <v>226</v>
      </c>
      <c r="T36" s="121" t="s">
        <v>170</v>
      </c>
    </row>
    <row r="37" spans="1:20" s="107" customFormat="1" ht="24.95" customHeight="1" x14ac:dyDescent="0.25">
      <c r="A37" s="185" t="s">
        <v>244</v>
      </c>
      <c r="B37" s="185"/>
      <c r="C37" s="104">
        <f>SUM(C29:C36)</f>
        <v>22</v>
      </c>
      <c r="D37" s="104">
        <f t="shared" ref="D37:P37" si="16">SUM(D30:D34)</f>
        <v>0</v>
      </c>
      <c r="E37" s="105">
        <f>SUM(E29:E36)</f>
        <v>9.84</v>
      </c>
      <c r="F37" s="104">
        <f>SUM(F29:F36)</f>
        <v>550</v>
      </c>
      <c r="G37" s="104">
        <f>SUM(G29:G36)</f>
        <v>304</v>
      </c>
      <c r="H37" s="104">
        <f t="shared" si="16"/>
        <v>171</v>
      </c>
      <c r="I37" s="104">
        <f t="shared" si="16"/>
        <v>31</v>
      </c>
      <c r="J37" s="104">
        <f t="shared" si="16"/>
        <v>0</v>
      </c>
      <c r="K37" s="104">
        <f t="shared" si="16"/>
        <v>0</v>
      </c>
      <c r="L37" s="104">
        <f t="shared" si="16"/>
        <v>90</v>
      </c>
      <c r="M37" s="104">
        <f t="shared" si="16"/>
        <v>0</v>
      </c>
      <c r="N37" s="104">
        <f t="shared" si="16"/>
        <v>0</v>
      </c>
      <c r="O37" s="104">
        <f t="shared" si="16"/>
        <v>50</v>
      </c>
      <c r="P37" s="104">
        <f t="shared" si="16"/>
        <v>0</v>
      </c>
      <c r="Q37" s="106"/>
      <c r="R37" s="106"/>
      <c r="S37" s="106"/>
      <c r="T37" s="106"/>
    </row>
    <row r="38" spans="1:20" s="107" customFormat="1" x14ac:dyDescent="0.25">
      <c r="A38" s="185" t="s">
        <v>108</v>
      </c>
      <c r="B38" s="185"/>
      <c r="C38" s="104">
        <f>C17+C24+C37</f>
        <v>65</v>
      </c>
      <c r="D38" s="104">
        <f t="shared" ref="D38:P38" si="17">D17+D24+D37</f>
        <v>1.2</v>
      </c>
      <c r="E38" s="105">
        <f t="shared" si="17"/>
        <v>35.523988603988599</v>
      </c>
      <c r="F38" s="104">
        <f t="shared" si="17"/>
        <v>1632</v>
      </c>
      <c r="G38" s="104">
        <f t="shared" si="17"/>
        <v>709</v>
      </c>
      <c r="H38" s="104">
        <f t="shared" si="17"/>
        <v>848</v>
      </c>
      <c r="I38" s="104">
        <f t="shared" si="17"/>
        <v>195</v>
      </c>
      <c r="J38" s="104">
        <f t="shared" si="17"/>
        <v>0</v>
      </c>
      <c r="K38" s="104">
        <f t="shared" si="17"/>
        <v>30</v>
      </c>
      <c r="L38" s="104">
        <f t="shared" si="17"/>
        <v>274</v>
      </c>
      <c r="M38" s="104">
        <f t="shared" si="17"/>
        <v>0</v>
      </c>
      <c r="N38" s="104">
        <f t="shared" si="17"/>
        <v>0</v>
      </c>
      <c r="O38" s="104">
        <f t="shared" si="17"/>
        <v>379</v>
      </c>
      <c r="P38" s="104">
        <f t="shared" si="17"/>
        <v>0</v>
      </c>
      <c r="Q38" s="104"/>
      <c r="R38" s="122"/>
      <c r="S38" s="123" t="s">
        <v>12</v>
      </c>
      <c r="T38" s="123" t="s">
        <v>12</v>
      </c>
    </row>
    <row r="39" spans="1:20" s="56" customFormat="1" ht="15.75" x14ac:dyDescent="0.25">
      <c r="B39" s="124"/>
      <c r="R39" s="125"/>
      <c r="S39" s="126"/>
      <c r="T39" s="126"/>
    </row>
    <row r="40" spans="1:20" s="56" customFormat="1" ht="15.75" x14ac:dyDescent="0.25">
      <c r="B40" s="124"/>
      <c r="R40" s="125"/>
      <c r="S40" s="126"/>
      <c r="T40" s="126"/>
    </row>
    <row r="41" spans="1:20" s="56" customFormat="1" ht="15.75" x14ac:dyDescent="0.25">
      <c r="B41" s="124"/>
      <c r="R41" s="125"/>
      <c r="S41" s="126"/>
      <c r="T41" s="126"/>
    </row>
  </sheetData>
  <mergeCells count="45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24:B24"/>
    <mergeCell ref="A37:B37"/>
    <mergeCell ref="R9:R10"/>
    <mergeCell ref="S9:S10"/>
    <mergeCell ref="T9:T10"/>
    <mergeCell ref="O9:O10"/>
    <mergeCell ref="P9:P10"/>
    <mergeCell ref="I7:K7"/>
    <mergeCell ref="L7:N7"/>
    <mergeCell ref="O7:Q7"/>
    <mergeCell ref="Q9:Q10"/>
    <mergeCell ref="A38:B38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A17:B17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1 rok</vt:lpstr>
      <vt:lpstr>2 rok</vt:lpstr>
      <vt:lpstr>3 rok</vt:lpstr>
      <vt:lpstr>'3 rok'!Obszar_wydruku</vt:lpstr>
      <vt:lpstr>'1 rok'!Tytuły_wydruku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2025-05-08T06:05:21Z</dcterms:modified>
</cp:coreProperties>
</file>