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E47FF3B7-7D12-4157-B8AC-A6CCA546A61F}" xr6:coauthVersionLast="36" xr6:coauthVersionMax="36" xr10:uidLastSave="{00000000-0000-0000-0000-000000000000}"/>
  <bookViews>
    <workbookView xWindow="0" yWindow="0" windowWidth="23040" windowHeight="7905" activeTab="1" xr2:uid="{00000000-000D-0000-FFFF-FFFF00000000}"/>
  </bookViews>
  <sheets>
    <sheet name="1 rok" sheetId="2" r:id="rId1"/>
    <sheet name="2 rok" sheetId="3" r:id="rId2"/>
    <sheet name="3 rok" sheetId="4" r:id="rId3"/>
  </sheets>
  <definedNames>
    <definedName name="_xlnm.Print_Area" localSheetId="2">'3 rok'!$A$1:$R$38</definedName>
    <definedName name="_xlnm.Print_Titles" localSheetId="0">'1 rok'!$6:$8</definedName>
  </definedNames>
  <calcPr calcId="191029"/>
</workbook>
</file>

<file path=xl/calcChain.xml><?xml version="1.0" encoding="utf-8"?>
<calcChain xmlns="http://schemas.openxmlformats.org/spreadsheetml/2006/main">
  <c r="H20" i="2" l="1"/>
  <c r="H30" i="4" l="1"/>
  <c r="F30" i="4" s="1"/>
  <c r="H26" i="4"/>
  <c r="D30" i="4" l="1"/>
  <c r="E30" i="4"/>
  <c r="H19" i="4"/>
  <c r="F19" i="4" s="1"/>
  <c r="D19" i="4" l="1"/>
  <c r="E19" i="4"/>
  <c r="H39" i="2"/>
  <c r="F39" i="2" s="1"/>
  <c r="H40" i="2"/>
  <c r="F40" i="2" s="1"/>
  <c r="H38" i="3"/>
  <c r="F38" i="3" s="1"/>
  <c r="E38" i="3" s="1"/>
  <c r="H37" i="3"/>
  <c r="F37" i="3" s="1"/>
  <c r="E37" i="3" s="1"/>
  <c r="F39" i="3"/>
  <c r="D39" i="3" s="1"/>
  <c r="D40" i="2" l="1"/>
  <c r="E40" i="2"/>
  <c r="D39" i="2"/>
  <c r="E39" i="2"/>
  <c r="D38" i="3"/>
  <c r="D37" i="3"/>
  <c r="E39" i="3"/>
  <c r="H22" i="3"/>
  <c r="F22" i="3" s="1"/>
  <c r="E22" i="3" l="1"/>
  <c r="D22" i="3"/>
  <c r="G47" i="2"/>
  <c r="I47" i="2"/>
  <c r="J47" i="2"/>
  <c r="K47" i="2"/>
  <c r="L47" i="2"/>
  <c r="M47" i="2"/>
  <c r="N47" i="2"/>
  <c r="O47" i="2"/>
  <c r="P47" i="2"/>
  <c r="C47" i="2"/>
  <c r="G37" i="2"/>
  <c r="I37" i="2"/>
  <c r="J37" i="2"/>
  <c r="K37" i="2"/>
  <c r="L37" i="2"/>
  <c r="M37" i="2"/>
  <c r="N37" i="2"/>
  <c r="O37" i="2"/>
  <c r="P37" i="2"/>
  <c r="C37" i="2"/>
  <c r="G27" i="2"/>
  <c r="I27" i="2"/>
  <c r="J27" i="2"/>
  <c r="K27" i="2"/>
  <c r="L27" i="2"/>
  <c r="M27" i="2"/>
  <c r="N27" i="2"/>
  <c r="O27" i="2"/>
  <c r="P27" i="2"/>
  <c r="Q27" i="2"/>
  <c r="P48" i="2" l="1"/>
  <c r="J48" i="2"/>
  <c r="G48" i="2"/>
  <c r="O48" i="2"/>
  <c r="I48" i="2"/>
  <c r="N48" i="2"/>
  <c r="M48" i="2"/>
  <c r="L48" i="2"/>
  <c r="K48" i="2"/>
  <c r="C27" i="2"/>
  <c r="C48" i="2" s="1"/>
  <c r="H25" i="2"/>
  <c r="F25" i="2" s="1"/>
  <c r="H26" i="2"/>
  <c r="F26" i="2" s="1"/>
  <c r="E25" i="2" l="1"/>
  <c r="D25" i="2"/>
  <c r="E26" i="2"/>
  <c r="D26" i="2"/>
  <c r="H31" i="2"/>
  <c r="F31" i="2" s="1"/>
  <c r="G44" i="3"/>
  <c r="I44" i="3"/>
  <c r="J44" i="3"/>
  <c r="K44" i="3"/>
  <c r="L44" i="3"/>
  <c r="M44" i="3"/>
  <c r="N44" i="3"/>
  <c r="O44" i="3"/>
  <c r="P44" i="3"/>
  <c r="G32" i="3"/>
  <c r="I32" i="3"/>
  <c r="J32" i="3"/>
  <c r="K32" i="3"/>
  <c r="L32" i="3"/>
  <c r="M32" i="3"/>
  <c r="N32" i="3"/>
  <c r="O32" i="3"/>
  <c r="P32" i="3"/>
  <c r="G20" i="3"/>
  <c r="I20" i="3"/>
  <c r="J20" i="3"/>
  <c r="K20" i="3"/>
  <c r="L20" i="3"/>
  <c r="M20" i="3"/>
  <c r="N20" i="3"/>
  <c r="O20" i="3"/>
  <c r="P20" i="3"/>
  <c r="C44" i="3"/>
  <c r="C32" i="3"/>
  <c r="C20" i="3"/>
  <c r="H19" i="3"/>
  <c r="F19" i="3" s="1"/>
  <c r="N45" i="3" l="1"/>
  <c r="K45" i="3"/>
  <c r="G45" i="3"/>
  <c r="L45" i="3"/>
  <c r="O45" i="3"/>
  <c r="I45" i="3"/>
  <c r="E31" i="2"/>
  <c r="D31" i="2"/>
  <c r="J45" i="3"/>
  <c r="P45" i="3"/>
  <c r="M45" i="3"/>
  <c r="C45" i="3"/>
  <c r="E19" i="3"/>
  <c r="D19" i="3"/>
  <c r="G33" i="4"/>
  <c r="I33" i="4"/>
  <c r="J33" i="4"/>
  <c r="K33" i="4"/>
  <c r="L33" i="4"/>
  <c r="M33" i="4"/>
  <c r="N33" i="4"/>
  <c r="O33" i="4"/>
  <c r="P33" i="4"/>
  <c r="C33" i="4" l="1"/>
  <c r="G25" i="4"/>
  <c r="I25" i="4"/>
  <c r="J25" i="4"/>
  <c r="K25" i="4"/>
  <c r="L25" i="4"/>
  <c r="M25" i="4"/>
  <c r="N25" i="4"/>
  <c r="O25" i="4"/>
  <c r="P25" i="4"/>
  <c r="K17" i="4"/>
  <c r="K34" i="4" s="1"/>
  <c r="L17" i="4"/>
  <c r="L34" i="4" s="1"/>
  <c r="M17" i="4"/>
  <c r="M34" i="4" s="1"/>
  <c r="N17" i="4"/>
  <c r="N34" i="4" s="1"/>
  <c r="O17" i="4"/>
  <c r="O34" i="4" s="1"/>
  <c r="P17" i="4"/>
  <c r="P34" i="4" s="1"/>
  <c r="J17" i="4"/>
  <c r="I17" i="4"/>
  <c r="G17" i="4"/>
  <c r="G34" i="4" l="1"/>
  <c r="J34" i="4"/>
  <c r="I34" i="4"/>
  <c r="H32" i="4"/>
  <c r="F32" i="4" s="1"/>
  <c r="C25" i="4"/>
  <c r="C17" i="4"/>
  <c r="C34" i="4" l="1"/>
  <c r="E32" i="4"/>
  <c r="D32" i="4"/>
  <c r="H31" i="4" l="1"/>
  <c r="F31" i="4" s="1"/>
  <c r="H23" i="4"/>
  <c r="F23" i="4" s="1"/>
  <c r="H29" i="4"/>
  <c r="H24" i="4"/>
  <c r="F24" i="4" s="1"/>
  <c r="H22" i="4"/>
  <c r="F22" i="4" s="1"/>
  <c r="H16" i="4"/>
  <c r="F16" i="4" s="1"/>
  <c r="H15" i="4"/>
  <c r="F15" i="4" s="1"/>
  <c r="H21" i="4"/>
  <c r="F21" i="4" s="1"/>
  <c r="H14" i="4"/>
  <c r="H28" i="4"/>
  <c r="F28" i="4" s="1"/>
  <c r="H13" i="4"/>
  <c r="F13" i="4" s="1"/>
  <c r="H27" i="4"/>
  <c r="F27" i="4" s="1"/>
  <c r="H18" i="4"/>
  <c r="F18" i="4" s="1"/>
  <c r="H12" i="4"/>
  <c r="F12" i="4" s="1"/>
  <c r="H20" i="4"/>
  <c r="F20" i="4" s="1"/>
  <c r="H11" i="4"/>
  <c r="F26" i="4" l="1"/>
  <c r="H33" i="4"/>
  <c r="F11" i="4"/>
  <c r="H17" i="4"/>
  <c r="F25" i="4"/>
  <c r="H25" i="4"/>
  <c r="F29" i="4"/>
  <c r="D29" i="4" s="1"/>
  <c r="F14" i="4"/>
  <c r="E14" i="4" s="1"/>
  <c r="D12" i="4"/>
  <c r="E12" i="4"/>
  <c r="D20" i="4"/>
  <c r="E20" i="4"/>
  <c r="D18" i="4"/>
  <c r="E18" i="4"/>
  <c r="D28" i="4"/>
  <c r="E28" i="4"/>
  <c r="D21" i="4"/>
  <c r="E21" i="4"/>
  <c r="D16" i="4"/>
  <c r="E16" i="4"/>
  <c r="D31" i="4"/>
  <c r="E31" i="4"/>
  <c r="D27" i="4"/>
  <c r="E27" i="4"/>
  <c r="D13" i="4"/>
  <c r="E13" i="4"/>
  <c r="D15" i="4"/>
  <c r="E15" i="4"/>
  <c r="D22" i="4"/>
  <c r="E22" i="4"/>
  <c r="D24" i="4"/>
  <c r="E24" i="4"/>
  <c r="D23" i="4"/>
  <c r="E23" i="4"/>
  <c r="E25" i="4" l="1"/>
  <c r="H34" i="4"/>
  <c r="E29" i="4"/>
  <c r="F33" i="4"/>
  <c r="E26" i="4"/>
  <c r="D26" i="4"/>
  <c r="D33" i="4" s="1"/>
  <c r="D25" i="4"/>
  <c r="F17" i="4"/>
  <c r="E11" i="4"/>
  <c r="E17" i="4" s="1"/>
  <c r="D11" i="4"/>
  <c r="D14" i="4"/>
  <c r="E33" i="4" l="1"/>
  <c r="E34" i="4" s="1"/>
  <c r="F34" i="4"/>
  <c r="D17" i="4"/>
  <c r="D34" i="4" s="1"/>
  <c r="H43" i="3"/>
  <c r="F43" i="3" s="1"/>
  <c r="E43" i="3" s="1"/>
  <c r="H34" i="3"/>
  <c r="H41" i="3"/>
  <c r="F41" i="3" s="1"/>
  <c r="E41" i="3" s="1"/>
  <c r="H31" i="3"/>
  <c r="F31" i="3" s="1"/>
  <c r="E31" i="3" s="1"/>
  <c r="H30" i="3"/>
  <c r="F30" i="3" s="1"/>
  <c r="E30" i="3" s="1"/>
  <c r="H29" i="3"/>
  <c r="F29" i="3" s="1"/>
  <c r="E29" i="3" s="1"/>
  <c r="H42" i="3"/>
  <c r="F42" i="3" s="1"/>
  <c r="E42" i="3" s="1"/>
  <c r="H28" i="3"/>
  <c r="H18" i="3"/>
  <c r="F18" i="3" s="1"/>
  <c r="E18" i="3" s="1"/>
  <c r="H40" i="3"/>
  <c r="F40" i="3" s="1"/>
  <c r="E40" i="3" s="1"/>
  <c r="H17" i="3"/>
  <c r="H16" i="3"/>
  <c r="F16" i="3" s="1"/>
  <c r="E16" i="3" s="1"/>
  <c r="H15" i="3"/>
  <c r="F15" i="3" s="1"/>
  <c r="E15" i="3" s="1"/>
  <c r="H14" i="3"/>
  <c r="F14" i="3" s="1"/>
  <c r="E14" i="3" s="1"/>
  <c r="H27" i="3"/>
  <c r="F27" i="3" s="1"/>
  <c r="E27" i="3" s="1"/>
  <c r="H23" i="3"/>
  <c r="F23" i="3" s="1"/>
  <c r="E23" i="3" s="1"/>
  <c r="H33" i="3"/>
  <c r="F33" i="3" s="1"/>
  <c r="E33" i="3" s="1"/>
  <c r="H26" i="3"/>
  <c r="F26" i="3" s="1"/>
  <c r="E26" i="3" s="1"/>
  <c r="H13" i="3"/>
  <c r="F13" i="3" s="1"/>
  <c r="E13" i="3" s="1"/>
  <c r="H25" i="3"/>
  <c r="F25" i="3" s="1"/>
  <c r="E25" i="3" s="1"/>
  <c r="H24" i="3"/>
  <c r="F24" i="3" s="1"/>
  <c r="E24" i="3" s="1"/>
  <c r="H12" i="3"/>
  <c r="F12" i="3" s="1"/>
  <c r="E12" i="3" s="1"/>
  <c r="H21" i="3"/>
  <c r="F21" i="3" s="1"/>
  <c r="E21" i="3" s="1"/>
  <c r="H11" i="3"/>
  <c r="H32" i="3" l="1"/>
  <c r="F34" i="3"/>
  <c r="H44" i="3"/>
  <c r="F11" i="3"/>
  <c r="H20" i="3"/>
  <c r="F28" i="3"/>
  <c r="F17" i="3"/>
  <c r="D21" i="3"/>
  <c r="D25" i="3"/>
  <c r="D26" i="3"/>
  <c r="D23" i="3"/>
  <c r="D14" i="3"/>
  <c r="D15" i="3"/>
  <c r="D40" i="3"/>
  <c r="D29" i="3"/>
  <c r="D31" i="3"/>
  <c r="D43" i="3"/>
  <c r="D12" i="3"/>
  <c r="D24" i="3"/>
  <c r="D13" i="3"/>
  <c r="D33" i="3"/>
  <c r="D27" i="3"/>
  <c r="D16" i="3"/>
  <c r="D18" i="3"/>
  <c r="D42" i="3"/>
  <c r="D30" i="3"/>
  <c r="D41" i="3"/>
  <c r="F20" i="3" l="1"/>
  <c r="E11" i="3"/>
  <c r="D11" i="3"/>
  <c r="E34" i="3"/>
  <c r="E44" i="3" s="1"/>
  <c r="F44" i="3"/>
  <c r="D34" i="3"/>
  <c r="D44" i="3" s="1"/>
  <c r="D28" i="3"/>
  <c r="D32" i="3" s="1"/>
  <c r="F32" i="3"/>
  <c r="H45" i="3"/>
  <c r="E28" i="3"/>
  <c r="E32" i="3" s="1"/>
  <c r="E17" i="3"/>
  <c r="D17" i="3"/>
  <c r="H14" i="2"/>
  <c r="F14" i="2" s="1"/>
  <c r="E14" i="2" s="1"/>
  <c r="E20" i="3" l="1"/>
  <c r="E45" i="3" s="1"/>
  <c r="D20" i="3"/>
  <c r="D45" i="3" s="1"/>
  <c r="F45" i="3"/>
  <c r="D14" i="2"/>
  <c r="H13" i="2" l="1"/>
  <c r="H38" i="2" l="1"/>
  <c r="H21" i="2"/>
  <c r="F21" i="2" s="1"/>
  <c r="H22" i="2"/>
  <c r="H23" i="2"/>
  <c r="F23" i="2" s="1"/>
  <c r="H24" i="2"/>
  <c r="F24" i="2" s="1"/>
  <c r="H33" i="2"/>
  <c r="F33" i="2" s="1"/>
  <c r="H36" i="2"/>
  <c r="F36" i="2" s="1"/>
  <c r="H46" i="2"/>
  <c r="F46" i="2" s="1"/>
  <c r="H45" i="2"/>
  <c r="F45" i="2" s="1"/>
  <c r="H34" i="2"/>
  <c r="F34" i="2" s="1"/>
  <c r="H35" i="2"/>
  <c r="F35" i="2" s="1"/>
  <c r="H41" i="2"/>
  <c r="F41" i="2" s="1"/>
  <c r="F44" i="2"/>
  <c r="E44" i="2" s="1"/>
  <c r="F20" i="2"/>
  <c r="E20" i="2" s="1"/>
  <c r="H18" i="2"/>
  <c r="F18" i="2" s="1"/>
  <c r="E18" i="2" s="1"/>
  <c r="H17" i="2"/>
  <c r="F38" i="2" l="1"/>
  <c r="D38" i="2" s="1"/>
  <c r="F22" i="2"/>
  <c r="D20" i="2"/>
  <c r="D36" i="2"/>
  <c r="E36" i="2"/>
  <c r="D33" i="2"/>
  <c r="E33" i="2"/>
  <c r="D23" i="2"/>
  <c r="E23" i="2"/>
  <c r="D21" i="2"/>
  <c r="E21" i="2"/>
  <c r="D46" i="2"/>
  <c r="E46" i="2"/>
  <c r="D24" i="2"/>
  <c r="E24" i="2"/>
  <c r="D34" i="2"/>
  <c r="E34" i="2"/>
  <c r="D45" i="2"/>
  <c r="E45" i="2"/>
  <c r="D41" i="2"/>
  <c r="E41" i="2"/>
  <c r="D35" i="2"/>
  <c r="E35" i="2"/>
  <c r="D44" i="2"/>
  <c r="D18" i="2"/>
  <c r="H11" i="2"/>
  <c r="H12" i="2"/>
  <c r="H42" i="2"/>
  <c r="H28" i="2"/>
  <c r="F13" i="2"/>
  <c r="D13" i="2" s="1"/>
  <c r="H29" i="2"/>
  <c r="F29" i="2" s="1"/>
  <c r="H15" i="2"/>
  <c r="F15" i="2" s="1"/>
  <c r="D15" i="2" s="1"/>
  <c r="H30" i="2"/>
  <c r="F30" i="2" s="1"/>
  <c r="H16" i="2"/>
  <c r="F16" i="2" s="1"/>
  <c r="D16" i="2" s="1"/>
  <c r="H32" i="2"/>
  <c r="F32" i="2" s="1"/>
  <c r="E32" i="2" s="1"/>
  <c r="H43" i="2"/>
  <c r="F43" i="2" s="1"/>
  <c r="H19" i="2"/>
  <c r="F17" i="2"/>
  <c r="H47" i="2" l="1"/>
  <c r="F28" i="2"/>
  <c r="F37" i="2" s="1"/>
  <c r="H37" i="2"/>
  <c r="E38" i="2"/>
  <c r="F11" i="2"/>
  <c r="H27" i="2"/>
  <c r="E22" i="2"/>
  <c r="D22" i="2"/>
  <c r="F19" i="2"/>
  <c r="F12" i="2"/>
  <c r="E17" i="2"/>
  <c r="D17" i="2"/>
  <c r="F42" i="2"/>
  <c r="E42" i="2" s="1"/>
  <c r="E29" i="2"/>
  <c r="D29" i="2"/>
  <c r="E43" i="2"/>
  <c r="D43" i="2"/>
  <c r="E30" i="2"/>
  <c r="D30" i="2"/>
  <c r="D28" i="2"/>
  <c r="E16" i="2"/>
  <c r="E13" i="2"/>
  <c r="D32" i="2"/>
  <c r="E15" i="2"/>
  <c r="H48" i="2" l="1"/>
  <c r="E28" i="2"/>
  <c r="E37" i="2" s="1"/>
  <c r="F27" i="2"/>
  <c r="E47" i="2"/>
  <c r="F47" i="2"/>
  <c r="D37" i="2"/>
  <c r="D11" i="2"/>
  <c r="E11" i="2"/>
  <c r="D12" i="2"/>
  <c r="E12" i="2"/>
  <c r="D19" i="2"/>
  <c r="E19" i="2"/>
  <c r="D42" i="2"/>
  <c r="D47" i="2" s="1"/>
  <c r="F48" i="2" l="1"/>
  <c r="E27" i="2"/>
  <c r="E48" i="2" s="1"/>
  <c r="D27" i="2"/>
  <c r="D48" i="2" s="1"/>
</calcChain>
</file>

<file path=xl/sharedStrings.xml><?xml version="1.0" encoding="utf-8"?>
<sst xmlns="http://schemas.openxmlformats.org/spreadsheetml/2006/main" count="538" uniqueCount="264">
  <si>
    <t>wykłady</t>
  </si>
  <si>
    <t>seminaria</t>
  </si>
  <si>
    <t>ćwiczenia</t>
  </si>
  <si>
    <t>ECTS</t>
  </si>
  <si>
    <t>forma zaliczenia</t>
  </si>
  <si>
    <t>koordynator zajęć/grupy zajęć</t>
  </si>
  <si>
    <t>w tym e-learning</t>
  </si>
  <si>
    <t>kategoria ćwiczeń</t>
  </si>
  <si>
    <t>łaczna liczba godzin w.</t>
  </si>
  <si>
    <t>łączna liczba godzin s.</t>
  </si>
  <si>
    <t>łaczna liczba godzin ćw.</t>
  </si>
  <si>
    <t>zajęcia/grupy zajęć</t>
  </si>
  <si>
    <t>xxx</t>
  </si>
  <si>
    <t>l.p.</t>
  </si>
  <si>
    <t>liczba godzin samodzielnej pracy studenta</t>
  </si>
  <si>
    <t>w tym metodą symulacji</t>
  </si>
  <si>
    <t>łączna liczba godzin zajęć</t>
  </si>
  <si>
    <t>zajęcia</t>
  </si>
  <si>
    <t xml:space="preserve">łączna liczba godzin 
</t>
  </si>
  <si>
    <t>w tym ECTS zajęć z bezpośrednim udziałem nauczycieli/ prowadzących zajęcia</t>
  </si>
  <si>
    <t>dane z kolumn:
7+8</t>
  </si>
  <si>
    <t>w tym online</t>
  </si>
  <si>
    <t>w tym ECTS 
zajęć z wykorzystaniem metod i technik kształcenia na odległość</t>
  </si>
  <si>
    <t>dane z kolumn: (10+11+13+14)x3:6</t>
  </si>
  <si>
    <t>dane z kolumn:
9+12+15</t>
  </si>
  <si>
    <t xml:space="preserve">dane z kolumn: 
[(9-11) + (12-14) + 15] x 3:6 </t>
  </si>
  <si>
    <t>Wydział: Medyczny</t>
  </si>
  <si>
    <t>semestr: I i II</t>
  </si>
  <si>
    <t xml:space="preserve">forma studiów: stacjonarne </t>
  </si>
  <si>
    <t>łączna liczba semestrów: 6</t>
  </si>
  <si>
    <t>poziom studiów: studia pierwszego stopnia</t>
  </si>
  <si>
    <t>A</t>
  </si>
  <si>
    <t>C</t>
  </si>
  <si>
    <t>Przysposobienie biblioteczne</t>
  </si>
  <si>
    <t>Inspektorat BHP</t>
  </si>
  <si>
    <t>Katedra i Zakład Anatomii Prawidłowej</t>
  </si>
  <si>
    <t>Zakład Immunobiologii</t>
  </si>
  <si>
    <t>Rada Uczelniana Samorządu Studenckiego</t>
  </si>
  <si>
    <t>Katedra i Zakład Biologii Komórki</t>
  </si>
  <si>
    <t>Studium Języków Obcych</t>
  </si>
  <si>
    <t>Nowosadko Maria dr n. teol.</t>
  </si>
  <si>
    <t>Biblioteka Główna UMP</t>
  </si>
  <si>
    <t>Katedra Nauk Społecznych i Humanistycznych</t>
  </si>
  <si>
    <t>Katedra i Zakład Fizjologii</t>
  </si>
  <si>
    <t>Studium Wychowania Fizycznego i Sportu</t>
  </si>
  <si>
    <t>KIERUNEK STUDIÓW: BIOTECHNOLOGIA MEDYCZNA</t>
  </si>
  <si>
    <t>BHP</t>
  </si>
  <si>
    <t>Szkolenie z praw i obowiązków studenta</t>
  </si>
  <si>
    <t>Zakład Immunologii Nowotworów</t>
  </si>
  <si>
    <t>Zakład Filozofii Medycyny i Bioetyki</t>
  </si>
  <si>
    <t>Zakład Optometrii</t>
  </si>
  <si>
    <t>Katedra i Zakład Psychologii Klinicznej</t>
  </si>
  <si>
    <t>Zakład Medycyny Środowiskowej</t>
  </si>
  <si>
    <t>Katedra i Zakład Chemii Nieorganicznej i Analitycznej</t>
  </si>
  <si>
    <t>Katedra i Zakład Chemii Organicznej</t>
  </si>
  <si>
    <t>Klinika Hipertensjologii, Angiologii i Chorób Wewnętrznych</t>
  </si>
  <si>
    <t>Katedra i Zakład Genetyki Medycznej</t>
  </si>
  <si>
    <t>Katedra i Zakład Histologii i Embriologii</t>
  </si>
  <si>
    <t>Katedra i Zakład Informatyki i Statystyki</t>
  </si>
  <si>
    <t>Katedra i Klinika Neurologii Wieku Rozwojowego</t>
  </si>
  <si>
    <t>Zaliczenie</t>
  </si>
  <si>
    <t>Egzamin</t>
  </si>
  <si>
    <t>Jednostka Koordynująca</t>
  </si>
  <si>
    <t>Analiza publikacji naukowych* (Z,L)</t>
  </si>
  <si>
    <t>Parazytologia* (Z)</t>
  </si>
  <si>
    <t>Perspektywy antropologiczne w biotechnologii* (Z)</t>
  </si>
  <si>
    <t>Markery nowotworowe* (Z)</t>
  </si>
  <si>
    <t>Z semestr zimowy, L semestr letni</t>
  </si>
  <si>
    <t>Filozofia z elementami ewolucjonizmu* (L)</t>
  </si>
  <si>
    <t>Medyczna diagnostyka laboratoryjna* (L)</t>
  </si>
  <si>
    <t>Identyfikacja osobnicza w kryminalistyce* (L)</t>
  </si>
  <si>
    <t>Medyczne zastosowania kannabinoidów* (L)</t>
  </si>
  <si>
    <t>*przedmioty do wyboru (spośród "przedmiotów do wyboru studenci wybierają zajęcia za 16 punktów ECTS)</t>
  </si>
  <si>
    <t>Doraźna pomoc medyczna* (Z)</t>
  </si>
  <si>
    <t>Język niemiecki* (Z,L)</t>
  </si>
  <si>
    <t>Zakład Ratownictwa Medycznego</t>
  </si>
  <si>
    <t>Fakultety*</t>
  </si>
  <si>
    <t>Katedra i Zakład Genetyki i Mikrobiologii Farmaceutycznej</t>
  </si>
  <si>
    <t xml:space="preserve">Podlewski Roland dr n. hum. </t>
  </si>
  <si>
    <t>jednostka prowadząca</t>
  </si>
  <si>
    <t>B</t>
  </si>
  <si>
    <t>Katedra i Zakład Chemii Klinicznej i Diagnostyki Molekularnej</t>
  </si>
  <si>
    <t>Katedra i Zakład Biochemii Farmaceutycznej</t>
  </si>
  <si>
    <t>Katedra i Zakład Technologii Chemicznej Środków Leczniczych</t>
  </si>
  <si>
    <t>Kontrola jakosci badań* (Z)</t>
  </si>
  <si>
    <t>Katedra i Zakład Farmacji Fizycznej i Farmakokinetyki</t>
  </si>
  <si>
    <t>Nanotechnologia* (Z)</t>
  </si>
  <si>
    <t>Patomorfologia* (Z)</t>
  </si>
  <si>
    <t>Zakład Patomorfologii Klinicznej</t>
  </si>
  <si>
    <t>Redakcja prac dyplomowych* (L)</t>
  </si>
  <si>
    <t>Praktyki wakacyjne*</t>
  </si>
  <si>
    <t>Zakład Histologii i Embriologii</t>
  </si>
  <si>
    <t>prof. dr hab. n.med. Ruciński Marcin</t>
  </si>
  <si>
    <t>Techniki obrazowania* (L)</t>
  </si>
  <si>
    <t>Katedra i Zakład Elektroradiologii</t>
  </si>
  <si>
    <t>Nutrigenomika* (Z)</t>
  </si>
  <si>
    <t>Podstawy badań klinicznych* (Z)</t>
  </si>
  <si>
    <t>prof. dr hab. n.med. Burchardt Paweł</t>
  </si>
  <si>
    <t>Transplantologia* (L)</t>
  </si>
  <si>
    <t>Klinika Chirurgii Ogólnej i Transplantacyjnej</t>
  </si>
  <si>
    <t>prof. dr hab. Karczewski Marek</t>
  </si>
  <si>
    <t>semestr: V i VI</t>
  </si>
  <si>
    <t>Katedra i Zakład Farmakoekonomiki i Farmacji Społecznej</t>
  </si>
  <si>
    <t>Komercjalizacja wyników badań *(Z)</t>
  </si>
  <si>
    <t>Techniki wspomaganego rozrodu* (Z)</t>
  </si>
  <si>
    <t>Zwierzęta laboratoryjne* (Z)</t>
  </si>
  <si>
    <t>Medycyna regeneracyjna* (Z)</t>
  </si>
  <si>
    <t>Zakład Patofizjologii Starzenia i Chorób Cywilizacyjnych</t>
  </si>
  <si>
    <t>Klinka Onkologii Klinicznej i Doświadczalnej</t>
  </si>
  <si>
    <t>dr Koczorowski Tomasz</t>
  </si>
  <si>
    <t>dr Joanna Bartkowiak-Wieczorek</t>
  </si>
  <si>
    <t>dr Izabela Rzymska</t>
  </si>
  <si>
    <t>Kat. i Zakł. Mikrobiologii Lekarskiej</t>
  </si>
  <si>
    <t>dr Izabela Chudzicka-Strugała</t>
  </si>
  <si>
    <t>Katedra i Zakład Kosmetologii Praktycznej i Profilaktyki Chorób Skóry</t>
  </si>
  <si>
    <t>*przedmioty do wyboru (spośród "przedmiotów do wyboru studenci wybierają zajęcia za 20 punktów ECTS</t>
  </si>
  <si>
    <t>Seminarium licencjackie *(Z,L)</t>
  </si>
  <si>
    <t>Przygotowanie pracy licencjackiej i egzamin licencjacki *</t>
  </si>
  <si>
    <t>*przedmioty do wyboru (spośród "przedmiotów do wyboru studenci wybierają zajęcia za 8 punktów ECTS + 2ECTS seminarium+8ECTS przygotowanie pracy)</t>
  </si>
  <si>
    <t>dr Urszula Oleksiewicz</t>
  </si>
  <si>
    <r>
      <t xml:space="preserve">RAMOWY PLAN STUDIÓW </t>
    </r>
    <r>
      <rPr>
        <b/>
        <sz val="14"/>
        <color rgb="FFFF0000"/>
        <rFont val="Calibri"/>
        <family val="2"/>
        <charset val="238"/>
        <scheme val="minor"/>
      </rPr>
      <t xml:space="preserve">  </t>
    </r>
  </si>
  <si>
    <t xml:space="preserve">RAMOWY PLAN STUDIÓW </t>
  </si>
  <si>
    <t>RAMOWY PLAN STUDIÓW</t>
  </si>
  <si>
    <t xml:space="preserve">Biokrystalografia </t>
  </si>
  <si>
    <t xml:space="preserve">Bionanotechnologia </t>
  </si>
  <si>
    <t>Diagnostyka molekularna</t>
  </si>
  <si>
    <t xml:space="preserve">Inżynieria genetyczna </t>
  </si>
  <si>
    <t xml:space="preserve">Komputerowe modelowanie struktur </t>
  </si>
  <si>
    <t xml:space="preserve">Kultury tkankowe i komórkowe roślinne </t>
  </si>
  <si>
    <t xml:space="preserve">Kultury tkankowe i komórkowe zwierzęce </t>
  </si>
  <si>
    <t xml:space="preserve">Ekonomika produktu biotechnologicznego*(Z) </t>
  </si>
  <si>
    <t xml:space="preserve">Farmakogenetyka </t>
  </si>
  <si>
    <t xml:space="preserve">Biologia nowotworów </t>
  </si>
  <si>
    <t xml:space="preserve">Komórki macierzyste </t>
  </si>
  <si>
    <t>Proteomika</t>
  </si>
  <si>
    <t xml:space="preserve">Wirusologia molekularna </t>
  </si>
  <si>
    <t xml:space="preserve">Terapia genowa </t>
  </si>
  <si>
    <t>RAZEM 5 SEMESTR</t>
  </si>
  <si>
    <t>RAZEM 6 SEMESTR</t>
  </si>
  <si>
    <t>RAZEM PDW</t>
  </si>
  <si>
    <t>RAZEM III ROK</t>
  </si>
  <si>
    <t>RAZEM 3 SEMESTR</t>
  </si>
  <si>
    <t>Seminarium licencjackie* (L)</t>
  </si>
  <si>
    <t xml:space="preserve">Biochemia </t>
  </si>
  <si>
    <t xml:space="preserve">Biologia molekularna </t>
  </si>
  <si>
    <t xml:space="preserve">Biostatystyka </t>
  </si>
  <si>
    <t>Immunologia</t>
  </si>
  <si>
    <t xml:space="preserve">Mikrobiologia przemysłowa </t>
  </si>
  <si>
    <t xml:space="preserve">Ochrona Własności Intelektualnej </t>
  </si>
  <si>
    <t xml:space="preserve">Onkologia </t>
  </si>
  <si>
    <t xml:space="preserve">Prawne i społeczne aspekty biotechnologii medycznej </t>
  </si>
  <si>
    <t xml:space="preserve">Wirusologia ogólna </t>
  </si>
  <si>
    <t xml:space="preserve">Język angielski </t>
  </si>
  <si>
    <t xml:space="preserve">Biochemia kliniczna </t>
  </si>
  <si>
    <t xml:space="preserve">Chemia fizyczna </t>
  </si>
  <si>
    <t xml:space="preserve">Enzymologia </t>
  </si>
  <si>
    <t xml:space="preserve">Genetyka kliniczna </t>
  </si>
  <si>
    <t xml:space="preserve">Inżynieria bioprocesowa </t>
  </si>
  <si>
    <t xml:space="preserve">Metodologia badań naukowych </t>
  </si>
  <si>
    <t xml:space="preserve">Organizmy modelowe w biotechnologii </t>
  </si>
  <si>
    <t xml:space="preserve">Biomateriały w medycynie </t>
  </si>
  <si>
    <t xml:space="preserve">Mikromacierze w diagnostyce genetycznej </t>
  </si>
  <si>
    <t>RAZEM 4 SEMESTR</t>
  </si>
  <si>
    <t>RAZEM II ROK</t>
  </si>
  <si>
    <t>RAZEM I ROK</t>
  </si>
  <si>
    <t>RAZEM 1 SEMESTR</t>
  </si>
  <si>
    <t>RAZEM 2 SEMESTR</t>
  </si>
  <si>
    <t xml:space="preserve">Anatomia człowieka </t>
  </si>
  <si>
    <t xml:space="preserve">Biofizyka </t>
  </si>
  <si>
    <t xml:space="preserve">Biologiczne bazy danych </t>
  </si>
  <si>
    <t xml:space="preserve">Biologiczne podstawy zachowania </t>
  </si>
  <si>
    <t xml:space="preserve">Chemia nieorganiczna </t>
  </si>
  <si>
    <t xml:space="preserve">Genetyka ogólna </t>
  </si>
  <si>
    <t xml:space="preserve">Histologia z embriologią </t>
  </si>
  <si>
    <t xml:space="preserve">Fizjologia i patofizjologia </t>
  </si>
  <si>
    <t xml:space="preserve">Techniki Laboratoryjne </t>
  </si>
  <si>
    <t xml:space="preserve">Zastosowania biotechnologii </t>
  </si>
  <si>
    <t>Wychowanie fizyczne</t>
  </si>
  <si>
    <t>Język angielski</t>
  </si>
  <si>
    <t xml:space="preserve">Bioetyka </t>
  </si>
  <si>
    <t xml:space="preserve">Biologia komórki </t>
  </si>
  <si>
    <t xml:space="preserve">Biotechnologia w ochronie środowiska </t>
  </si>
  <si>
    <t xml:space="preserve">Chemia organiczna </t>
  </si>
  <si>
    <t xml:space="preserve">Matematyka ze statystyką </t>
  </si>
  <si>
    <t xml:space="preserve">Mikrobiologia </t>
  </si>
  <si>
    <t xml:space="preserve">Obliczenia biochemiczne </t>
  </si>
  <si>
    <t xml:space="preserve">Wychowanie fizyczne </t>
  </si>
  <si>
    <t xml:space="preserve">Choroby cywilizacyjne </t>
  </si>
  <si>
    <t>Zaklad Diagnostyki i Leczenia Niepłodności</t>
  </si>
  <si>
    <t>dr Agnieszka Żok</t>
  </si>
  <si>
    <t>dr Justyna Czekajewska</t>
  </si>
  <si>
    <t>Przygotowanie publikacji naukowych* ( L)</t>
  </si>
  <si>
    <t>elearning w roku akad. 23/24</t>
  </si>
  <si>
    <t>Zakad Medycyny Środowiskowej</t>
  </si>
  <si>
    <t>Biotechnologia w chorobach zakaźnych * (Z)</t>
  </si>
  <si>
    <t>rok studiów: I</t>
  </si>
  <si>
    <t>rok studiów: II</t>
  </si>
  <si>
    <t>rok studiów: III,</t>
  </si>
  <si>
    <t>Zakład Medycyny Sądowej</t>
  </si>
  <si>
    <t>dr Urszula Kazimierczak</t>
  </si>
  <si>
    <t>dr Anna Siemiątkowska</t>
  </si>
  <si>
    <t>dr Paweł Pieta</t>
  </si>
  <si>
    <t>dr Paweł Pięta</t>
  </si>
  <si>
    <t>prof. dr hab. Anna Jankowska</t>
  </si>
  <si>
    <t xml:space="preserve">dr n. med. Sroka Alicja </t>
  </si>
  <si>
    <t>mgr Radek Arkadiusz</t>
  </si>
  <si>
    <t xml:space="preserve">dr hab. Warchoł Wojciech </t>
  </si>
  <si>
    <t xml:space="preserve">prof. dr hab. Mojs Ewa </t>
  </si>
  <si>
    <t xml:space="preserve"> prof. dr hab. Matysiak Jan</t>
  </si>
  <si>
    <t xml:space="preserve">dr Kuszel Łukasz </t>
  </si>
  <si>
    <t>dr hab. Karolina Sterzyńska</t>
  </si>
  <si>
    <t xml:space="preserve">dr hab.  Roszak Magdalena </t>
  </si>
  <si>
    <t>mgr Kotlarek-Naskręt Magdalena</t>
  </si>
  <si>
    <t xml:space="preserve">dr Przybylski Janusz </t>
  </si>
  <si>
    <t>dr Nowosadko Maria</t>
  </si>
  <si>
    <t xml:space="preserve">prof. dr hab. Rzymski Piotr </t>
  </si>
  <si>
    <t xml:space="preserve">prof. dr hab. Burchardt Paweł </t>
  </si>
  <si>
    <t xml:space="preserve">dr Nowosadko Maria </t>
  </si>
  <si>
    <t xml:space="preserve">prof. dr hab. Marzena Gajęcka </t>
  </si>
  <si>
    <t>dr hab. Maria Wołuń-Cholewa</t>
  </si>
  <si>
    <t xml:space="preserve">dr Kurzawa Paweł </t>
  </si>
  <si>
    <t xml:space="preserve">dr hab.. Żurawski Jakub </t>
  </si>
  <si>
    <t xml:space="preserve">prof. dr hab. Mikuła-Pietrasik Justyna </t>
  </si>
  <si>
    <t xml:space="preserve">prof. dr hab.. Steinborn Barbara </t>
  </si>
  <si>
    <t xml:space="preserve">prof. dr hab. Jankowska Anna </t>
  </si>
  <si>
    <t xml:space="preserve">dr hab. Wierzchowski Marcin </t>
  </si>
  <si>
    <t xml:space="preserve"> prof. dr hab. Jacek Mackiewicz</t>
  </si>
  <si>
    <t xml:space="preserve">dr Lisiak Natalia </t>
  </si>
  <si>
    <t xml:space="preserve">dr hab. Paluszczak Jarosław </t>
  </si>
  <si>
    <t>dr Przybyła Anna</t>
  </si>
  <si>
    <t xml:space="preserve"> prof. dr hab. Dams-Kozłowska Hanna</t>
  </si>
  <si>
    <t xml:space="preserve">dr Lorkiewicz-Muszyńska Dorota </t>
  </si>
  <si>
    <t>dr Zwierzchowski Grzegorz</t>
  </si>
  <si>
    <t>prof. dr hab. Dariusz Iżycki</t>
  </si>
  <si>
    <t xml:space="preserve"> dr hab.Tykarska Ewa</t>
  </si>
  <si>
    <t>dr Dutkiewicz Zbigniew</t>
  </si>
  <si>
    <t>dr hab. Kikowska Małgorzata</t>
  </si>
  <si>
    <t xml:space="preserve">dr Kazimierczak Urszula </t>
  </si>
  <si>
    <t xml:space="preserve">prof. dr hab. Rubiś Błażej </t>
  </si>
  <si>
    <t>dr  Przybyła Anna</t>
  </si>
  <si>
    <t xml:space="preserve">prof. dr hab. Mackiewicz Andrzej </t>
  </si>
  <si>
    <t xml:space="preserve">prof. dr hab. Matysiak Jan </t>
  </si>
  <si>
    <t xml:space="preserve">prof. dr hab. Pawelczyk Leszek </t>
  </si>
  <si>
    <t xml:space="preserve">dr hab. Kus Krzysztof </t>
  </si>
  <si>
    <t>dr Florczak Anna</t>
  </si>
  <si>
    <t>prof.dr hab. Piotr Rzymski</t>
  </si>
  <si>
    <t>prof. Dr hab. Andrzej Mackiewicz</t>
  </si>
  <si>
    <t>prof. dr hab. Andrusiewicz Mirosław</t>
  </si>
  <si>
    <t>prof. dr hab. Mirosław Andrusiewicz</t>
  </si>
  <si>
    <t>dr hab. Kujawski Jacek</t>
  </si>
  <si>
    <t>na stałe</t>
  </si>
  <si>
    <t xml:space="preserve"> dr Grażyna Greczka</t>
  </si>
  <si>
    <t>elearning na stałe</t>
  </si>
  <si>
    <t>prof. dr hab. Dams-Kozłowska Hanna</t>
  </si>
  <si>
    <t>dr hab. Żurawski Jakub</t>
  </si>
  <si>
    <t>dr hab.Kaczmarek Mariusz prof. UMP</t>
  </si>
  <si>
    <t>dr hab. Domaradzki Jan prof. UMP</t>
  </si>
  <si>
    <t>nabór w r.a.: 2024/2025</t>
  </si>
  <si>
    <t>Karolina Włodarczyk</t>
  </si>
  <si>
    <t>dr hab. Urszula Oleksiewicz</t>
  </si>
  <si>
    <t>dr n. med. Florczak- Substyk Anna</t>
  </si>
  <si>
    <t>od naboru: 2024/2025</t>
  </si>
  <si>
    <t xml:space="preserve">poziom studiów: studia pierwszego stopnia </t>
  </si>
  <si>
    <t>od naboru :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</si>
</sst>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80">
    <xf numFmtId="0" fontId="0" fillId="0" borderId="0" xfId="0"/>
    <xf numFmtId="0" fontId="2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0" fontId="6" fillId="3" borderId="26" xfId="0" applyNumberFormat="1" applyFont="1" applyFill="1" applyBorder="1" applyAlignment="1">
      <alignment horizontal="center"/>
    </xf>
    <xf numFmtId="0" fontId="0" fillId="0" borderId="0" xfId="0" applyNumberFormat="1"/>
    <xf numFmtId="0" fontId="11" fillId="4" borderId="4" xfId="0" applyNumberFormat="1" applyFont="1" applyFill="1" applyBorder="1" applyAlignment="1">
      <alignment horizontal="center" vertical="center" wrapText="1"/>
    </xf>
    <xf numFmtId="0" fontId="11" fillId="4" borderId="5" xfId="0" applyNumberFormat="1" applyFont="1" applyFill="1" applyBorder="1" applyAlignment="1">
      <alignment horizontal="center" vertical="center" wrapText="1"/>
    </xf>
    <xf numFmtId="0" fontId="11" fillId="4" borderId="46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12" fillId="4" borderId="22" xfId="0" applyNumberFormat="1" applyFont="1" applyFill="1" applyBorder="1" applyAlignment="1">
      <alignment horizontal="center" vertical="center" wrapText="1"/>
    </xf>
    <xf numFmtId="0" fontId="12" fillId="4" borderId="30" xfId="0" applyNumberFormat="1" applyFont="1" applyFill="1" applyBorder="1" applyAlignment="1">
      <alignment horizontal="center" vertical="center" wrapText="1"/>
    </xf>
    <xf numFmtId="0" fontId="12" fillId="4" borderId="37" xfId="0" applyNumberFormat="1" applyFont="1" applyFill="1" applyBorder="1" applyAlignment="1">
      <alignment horizontal="center" vertical="center" wrapText="1"/>
    </xf>
    <xf numFmtId="0" fontId="12" fillId="4" borderId="21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6" fillId="3" borderId="11" xfId="0" applyFont="1" applyFill="1" applyBorder="1" applyAlignment="1">
      <alignment horizontal="center"/>
    </xf>
    <xf numFmtId="0" fontId="1" fillId="0" borderId="0" xfId="0" applyFont="1"/>
    <xf numFmtId="0" fontId="6" fillId="3" borderId="1" xfId="0" applyFont="1" applyFill="1" applyBorder="1"/>
    <xf numFmtId="0" fontId="3" fillId="0" borderId="40" xfId="0" applyFont="1" applyFill="1" applyBorder="1" applyAlignment="1">
      <alignment horizontal="center" vertical="center" wrapText="1"/>
    </xf>
    <xf numFmtId="0" fontId="16" fillId="0" borderId="6" xfId="0" applyNumberFormat="1" applyFont="1" applyFill="1" applyBorder="1" applyAlignment="1">
      <alignment horizontal="center" wrapText="1"/>
    </xf>
    <xf numFmtId="2" fontId="16" fillId="0" borderId="8" xfId="0" applyNumberFormat="1" applyFont="1" applyFill="1" applyBorder="1" applyAlignment="1">
      <alignment horizontal="center" wrapText="1"/>
    </xf>
    <xf numFmtId="2" fontId="16" fillId="0" borderId="17" xfId="1" applyNumberFormat="1" applyFont="1" applyFill="1" applyBorder="1" applyAlignment="1">
      <alignment horizontal="center" wrapText="1"/>
    </xf>
    <xf numFmtId="0" fontId="16" fillId="0" borderId="18" xfId="0" applyNumberFormat="1" applyFont="1" applyFill="1" applyBorder="1" applyAlignment="1">
      <alignment horizontal="center" wrapText="1"/>
    </xf>
    <xf numFmtId="0" fontId="16" fillId="0" borderId="19" xfId="0" applyNumberFormat="1" applyFont="1" applyFill="1" applyBorder="1" applyAlignment="1">
      <alignment horizontal="center" wrapText="1"/>
    </xf>
    <xf numFmtId="0" fontId="16" fillId="0" borderId="16" xfId="0" applyNumberFormat="1" applyFont="1" applyFill="1" applyBorder="1" applyAlignment="1">
      <alignment horizontal="center" wrapText="1"/>
    </xf>
    <xf numFmtId="0" fontId="16" fillId="0" borderId="1" xfId="0" applyNumberFormat="1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/>
    </xf>
    <xf numFmtId="0" fontId="16" fillId="0" borderId="19" xfId="0" applyNumberFormat="1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0" fillId="0" borderId="0" xfId="0" applyFill="1"/>
    <xf numFmtId="0" fontId="16" fillId="0" borderId="6" xfId="0" applyNumberFormat="1" applyFont="1" applyFill="1" applyBorder="1" applyAlignment="1">
      <alignment horizontal="center" vertical="center"/>
    </xf>
    <xf numFmtId="2" fontId="16" fillId="0" borderId="8" xfId="0" applyNumberFormat="1" applyFont="1" applyFill="1" applyBorder="1" applyAlignment="1">
      <alignment horizontal="center" vertical="center" wrapText="1"/>
    </xf>
    <xf numFmtId="2" fontId="16" fillId="0" borderId="17" xfId="1" applyNumberFormat="1" applyFont="1" applyFill="1" applyBorder="1" applyAlignment="1">
      <alignment horizontal="center" vertical="center" wrapText="1"/>
    </xf>
    <xf numFmtId="0" fontId="16" fillId="0" borderId="18" xfId="0" applyNumberFormat="1" applyFont="1" applyFill="1" applyBorder="1" applyAlignment="1">
      <alignment horizontal="center" vertical="center" wrapText="1"/>
    </xf>
    <xf numFmtId="0" fontId="16" fillId="0" borderId="19" xfId="0" applyNumberFormat="1" applyFont="1" applyFill="1" applyBorder="1" applyAlignment="1">
      <alignment horizontal="center" vertical="center"/>
    </xf>
    <xf numFmtId="0" fontId="16" fillId="0" borderId="16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/>
    <xf numFmtId="0" fontId="18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5" xfId="0" applyFont="1" applyFill="1" applyBorder="1" applyAlignment="1">
      <alignment horizontal="left"/>
    </xf>
    <xf numFmtId="0" fontId="13" fillId="0" borderId="7" xfId="0" applyFont="1" applyFill="1" applyBorder="1" applyAlignment="1">
      <alignment horizontal="left"/>
    </xf>
    <xf numFmtId="0" fontId="13" fillId="0" borderId="25" xfId="0" applyFont="1" applyFill="1" applyBorder="1" applyAlignment="1">
      <alignment horizontal="left" wrapText="1"/>
    </xf>
    <xf numFmtId="0" fontId="13" fillId="0" borderId="38" xfId="0" applyFont="1" applyFill="1" applyBorder="1" applyAlignment="1">
      <alignment horizontal="left"/>
    </xf>
    <xf numFmtId="0" fontId="13" fillId="0" borderId="14" xfId="0" applyFont="1" applyFill="1" applyBorder="1" applyAlignment="1">
      <alignment horizontal="left"/>
    </xf>
    <xf numFmtId="0" fontId="13" fillId="2" borderId="26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6" fillId="0" borderId="24" xfId="0" applyFont="1" applyFill="1" applyBorder="1" applyAlignment="1">
      <alignment vertical="center" wrapText="1"/>
    </xf>
    <xf numFmtId="0" fontId="16" fillId="0" borderId="24" xfId="0" applyFont="1" applyFill="1" applyBorder="1" applyAlignment="1">
      <alignment horizontal="left" vertical="center" wrapText="1"/>
    </xf>
    <xf numFmtId="0" fontId="16" fillId="0" borderId="24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vertical="center"/>
    </xf>
    <xf numFmtId="0" fontId="16" fillId="0" borderId="24" xfId="0" applyFont="1" applyFill="1" applyBorder="1" applyAlignment="1">
      <alignment vertical="center"/>
    </xf>
    <xf numFmtId="0" fontId="11" fillId="4" borderId="4" xfId="0" applyNumberFormat="1" applyFont="1" applyFill="1" applyBorder="1" applyAlignment="1">
      <alignment horizontal="center" vertical="center" wrapText="1"/>
    </xf>
    <xf numFmtId="0" fontId="11" fillId="4" borderId="46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wrapText="1"/>
    </xf>
    <xf numFmtId="0" fontId="13" fillId="0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13" fillId="0" borderId="24" xfId="0" applyFont="1" applyFill="1" applyBorder="1" applyAlignment="1">
      <alignment vertical="center"/>
    </xf>
    <xf numFmtId="0" fontId="0" fillId="0" borderId="0" xfId="0" applyFill="1" applyAlignment="1">
      <alignment wrapText="1"/>
    </xf>
    <xf numFmtId="0" fontId="14" fillId="0" borderId="40" xfId="0" applyFont="1" applyFill="1" applyBorder="1" applyAlignment="1">
      <alignment horizontal="center" vertical="center" wrapText="1"/>
    </xf>
    <xf numFmtId="0" fontId="20" fillId="0" borderId="19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/>
    </xf>
    <xf numFmtId="0" fontId="6" fillId="3" borderId="53" xfId="0" applyFont="1" applyFill="1" applyBorder="1"/>
    <xf numFmtId="0" fontId="3" fillId="2" borderId="26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15" fillId="0" borderId="0" xfId="0" applyFont="1" applyFill="1"/>
    <xf numFmtId="0" fontId="3" fillId="0" borderId="0" xfId="0" applyFont="1" applyAlignment="1">
      <alignment horizontal="left"/>
    </xf>
    <xf numFmtId="0" fontId="1" fillId="0" borderId="24" xfId="0" applyFont="1" applyFill="1" applyBorder="1" applyAlignment="1">
      <alignment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12" fillId="0" borderId="4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horizontal="center" vertical="center"/>
    </xf>
    <xf numFmtId="2" fontId="20" fillId="0" borderId="8" xfId="0" applyNumberFormat="1" applyFont="1" applyFill="1" applyBorder="1" applyAlignment="1">
      <alignment horizontal="center" vertical="center" wrapText="1"/>
    </xf>
    <xf numFmtId="2" fontId="20" fillId="0" borderId="17" xfId="1" applyNumberFormat="1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6" fillId="0" borderId="26" xfId="0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53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13" fillId="0" borderId="38" xfId="0" applyFont="1" applyFill="1" applyBorder="1" applyAlignment="1">
      <alignment horizontal="left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/>
    </xf>
    <xf numFmtId="0" fontId="13" fillId="2" borderId="14" xfId="0" applyFont="1" applyFill="1" applyBorder="1" applyAlignment="1">
      <alignment horizontal="left"/>
    </xf>
    <xf numFmtId="0" fontId="11" fillId="0" borderId="1" xfId="0" applyFont="1" applyFill="1" applyBorder="1"/>
    <xf numFmtId="0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0" xfId="0" applyFont="1" applyFill="1"/>
    <xf numFmtId="0" fontId="13" fillId="0" borderId="0" xfId="0" applyFont="1" applyFill="1" applyAlignment="1">
      <alignment wrapText="1"/>
    </xf>
    <xf numFmtId="2" fontId="6" fillId="3" borderId="26" xfId="0" applyNumberFormat="1" applyFont="1" applyFill="1" applyBorder="1" applyAlignment="1">
      <alignment horizontal="center"/>
    </xf>
    <xf numFmtId="0" fontId="6" fillId="3" borderId="55" xfId="0" applyNumberFormat="1" applyFont="1" applyFill="1" applyBorder="1" applyAlignment="1">
      <alignment horizontal="center"/>
    </xf>
    <xf numFmtId="0" fontId="19" fillId="3" borderId="26" xfId="0" applyFont="1" applyFill="1" applyBorder="1"/>
    <xf numFmtId="0" fontId="19" fillId="3" borderId="11" xfId="0" applyFont="1" applyFill="1" applyBorder="1"/>
    <xf numFmtId="0" fontId="0" fillId="3" borderId="56" xfId="0" applyFill="1" applyBorder="1"/>
    <xf numFmtId="0" fontId="0" fillId="3" borderId="10" xfId="0" applyFill="1" applyBorder="1"/>
    <xf numFmtId="0" fontId="0" fillId="3" borderId="9" xfId="0" applyFill="1" applyBorder="1"/>
    <xf numFmtId="0" fontId="6" fillId="0" borderId="57" xfId="0" applyNumberFormat="1" applyFont="1" applyFill="1" applyBorder="1" applyAlignment="1">
      <alignment horizontal="center"/>
    </xf>
    <xf numFmtId="2" fontId="6" fillId="0" borderId="28" xfId="0" applyNumberFormat="1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2" fontId="6" fillId="0" borderId="26" xfId="0" applyNumberFormat="1" applyFont="1" applyFill="1" applyBorder="1" applyAlignment="1">
      <alignment horizontal="center"/>
    </xf>
    <xf numFmtId="4" fontId="6" fillId="3" borderId="26" xfId="0" applyNumberFormat="1" applyFont="1" applyFill="1" applyBorder="1" applyAlignment="1">
      <alignment horizontal="center"/>
    </xf>
    <xf numFmtId="0" fontId="3" fillId="0" borderId="59" xfId="0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9" fillId="2" borderId="0" xfId="0" applyFont="1" applyFill="1"/>
    <xf numFmtId="0" fontId="13" fillId="0" borderId="14" xfId="0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23" fillId="0" borderId="25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23" fillId="0" borderId="25" xfId="0" applyFont="1" applyFill="1" applyBorder="1" applyAlignment="1">
      <alignment horizontal="left"/>
    </xf>
    <xf numFmtId="0" fontId="23" fillId="0" borderId="7" xfId="0" applyFont="1" applyFill="1" applyBorder="1" applyAlignment="1">
      <alignment horizontal="left"/>
    </xf>
    <xf numFmtId="0" fontId="23" fillId="0" borderId="7" xfId="0" applyFont="1" applyFill="1" applyBorder="1" applyAlignment="1">
      <alignment horizontal="left" wrapText="1"/>
    </xf>
    <xf numFmtId="0" fontId="23" fillId="0" borderId="7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wrapText="1"/>
    </xf>
    <xf numFmtId="0" fontId="23" fillId="0" borderId="25" xfId="0" applyFont="1" applyFill="1" applyBorder="1" applyAlignment="1">
      <alignment horizontal="left" wrapText="1"/>
    </xf>
    <xf numFmtId="0" fontId="11" fillId="0" borderId="7" xfId="0" applyFont="1" applyFill="1" applyBorder="1" applyAlignment="1">
      <alignment horizontal="left"/>
    </xf>
    <xf numFmtId="0" fontId="11" fillId="0" borderId="25" xfId="0" applyFont="1" applyFill="1" applyBorder="1" applyAlignment="1">
      <alignment horizontal="left" wrapText="1"/>
    </xf>
    <xf numFmtId="0" fontId="16" fillId="0" borderId="8" xfId="0" applyNumberFormat="1" applyFont="1" applyFill="1" applyBorder="1" applyAlignment="1">
      <alignment horizontal="center"/>
    </xf>
    <xf numFmtId="0" fontId="16" fillId="0" borderId="22" xfId="0" applyNumberFormat="1" applyFont="1" applyFill="1" applyBorder="1" applyAlignment="1">
      <alignment horizontal="center" wrapText="1"/>
    </xf>
    <xf numFmtId="0" fontId="13" fillId="0" borderId="22" xfId="0" applyFont="1" applyFill="1" applyBorder="1" applyAlignment="1">
      <alignment horizontal="left"/>
    </xf>
    <xf numFmtId="0" fontId="16" fillId="0" borderId="8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left" wrapText="1"/>
    </xf>
    <xf numFmtId="0" fontId="23" fillId="0" borderId="1" xfId="0" applyFont="1" applyFill="1" applyBorder="1"/>
    <xf numFmtId="0" fontId="24" fillId="0" borderId="1" xfId="0" applyNumberFormat="1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left" wrapText="1"/>
    </xf>
    <xf numFmtId="0" fontId="23" fillId="2" borderId="7" xfId="0" applyFont="1" applyFill="1" applyBorder="1" applyAlignment="1">
      <alignment horizontal="left"/>
    </xf>
    <xf numFmtId="0" fontId="13" fillId="2" borderId="24" xfId="0" applyFont="1" applyFill="1" applyBorder="1" applyAlignment="1">
      <alignment vertical="center"/>
    </xf>
    <xf numFmtId="0" fontId="14" fillId="2" borderId="24" xfId="0" applyFont="1" applyFill="1" applyBorder="1" applyAlignment="1">
      <alignment vertical="center" wrapText="1"/>
    </xf>
    <xf numFmtId="0" fontId="20" fillId="2" borderId="6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horizontal="left" wrapText="1"/>
    </xf>
    <xf numFmtId="0" fontId="3" fillId="2" borderId="40" xfId="0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wrapText="1"/>
    </xf>
    <xf numFmtId="2" fontId="16" fillId="2" borderId="8" xfId="0" applyNumberFormat="1" applyFont="1" applyFill="1" applyBorder="1" applyAlignment="1">
      <alignment horizontal="center" wrapText="1"/>
    </xf>
    <xf numFmtId="2" fontId="16" fillId="2" borderId="17" xfId="1" applyNumberFormat="1" applyFont="1" applyFill="1" applyBorder="1" applyAlignment="1">
      <alignment horizontal="center" wrapText="1"/>
    </xf>
    <xf numFmtId="0" fontId="16" fillId="2" borderId="18" xfId="0" applyNumberFormat="1" applyFont="1" applyFill="1" applyBorder="1" applyAlignment="1">
      <alignment horizontal="center" wrapText="1"/>
    </xf>
    <xf numFmtId="0" fontId="16" fillId="2" borderId="19" xfId="0" applyNumberFormat="1" applyFont="1" applyFill="1" applyBorder="1" applyAlignment="1">
      <alignment horizontal="center" wrapText="1"/>
    </xf>
    <xf numFmtId="0" fontId="16" fillId="2" borderId="16" xfId="0" applyNumberFormat="1" applyFont="1" applyFill="1" applyBorder="1" applyAlignment="1">
      <alignment horizontal="center" wrapText="1"/>
    </xf>
    <xf numFmtId="0" fontId="16" fillId="2" borderId="1" xfId="0" applyNumberFormat="1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/>
    </xf>
    <xf numFmtId="0" fontId="25" fillId="2" borderId="0" xfId="0" applyFont="1" applyFill="1" applyAlignment="1">
      <alignment wrapText="1"/>
    </xf>
    <xf numFmtId="0" fontId="26" fillId="2" borderId="0" xfId="0" applyFont="1" applyFill="1"/>
    <xf numFmtId="0" fontId="27" fillId="0" borderId="40" xfId="0" applyFont="1" applyFill="1" applyBorder="1" applyAlignment="1">
      <alignment horizontal="center" vertical="center" wrapText="1"/>
    </xf>
    <xf numFmtId="0" fontId="27" fillId="0" borderId="24" xfId="0" applyFont="1" applyFill="1" applyBorder="1" applyAlignment="1">
      <alignment vertical="center" wrapText="1"/>
    </xf>
    <xf numFmtId="0" fontId="28" fillId="0" borderId="6" xfId="0" applyNumberFormat="1" applyFont="1" applyFill="1" applyBorder="1" applyAlignment="1">
      <alignment horizontal="center" vertical="center"/>
    </xf>
    <xf numFmtId="2" fontId="28" fillId="0" borderId="8" xfId="0" applyNumberFormat="1" applyFont="1" applyFill="1" applyBorder="1" applyAlignment="1">
      <alignment horizontal="center" vertical="center" wrapText="1"/>
    </xf>
    <xf numFmtId="2" fontId="28" fillId="0" borderId="17" xfId="1" applyNumberFormat="1" applyFont="1" applyFill="1" applyBorder="1" applyAlignment="1">
      <alignment horizontal="center" vertical="center" wrapText="1"/>
    </xf>
    <xf numFmtId="0" fontId="28" fillId="0" borderId="18" xfId="0" applyNumberFormat="1" applyFont="1" applyFill="1" applyBorder="1" applyAlignment="1">
      <alignment horizontal="center" vertical="center" wrapText="1"/>
    </xf>
    <xf numFmtId="0" fontId="28" fillId="0" borderId="19" xfId="0" applyNumberFormat="1" applyFont="1" applyFill="1" applyBorder="1" applyAlignment="1">
      <alignment horizontal="center" vertical="center"/>
    </xf>
    <xf numFmtId="0" fontId="28" fillId="0" borderId="16" xfId="0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30" fillId="0" borderId="25" xfId="0" applyFont="1" applyFill="1" applyBorder="1" applyAlignment="1">
      <alignment horizontal="left" wrapText="1"/>
    </xf>
    <xf numFmtId="0" fontId="30" fillId="0" borderId="7" xfId="0" applyFont="1" applyFill="1" applyBorder="1" applyAlignment="1">
      <alignment horizontal="left"/>
    </xf>
    <xf numFmtId="0" fontId="0" fillId="0" borderId="0" xfId="0" applyFont="1" applyFill="1"/>
    <xf numFmtId="0" fontId="28" fillId="0" borderId="6" xfId="0" applyNumberFormat="1" applyFont="1" applyFill="1" applyBorder="1" applyAlignment="1">
      <alignment horizontal="center" wrapText="1"/>
    </xf>
    <xf numFmtId="2" fontId="28" fillId="0" borderId="8" xfId="0" applyNumberFormat="1" applyFont="1" applyFill="1" applyBorder="1" applyAlignment="1">
      <alignment horizontal="center" wrapText="1"/>
    </xf>
    <xf numFmtId="2" fontId="28" fillId="0" borderId="17" xfId="1" applyNumberFormat="1" applyFont="1" applyFill="1" applyBorder="1" applyAlignment="1">
      <alignment horizontal="center" wrapText="1"/>
    </xf>
    <xf numFmtId="0" fontId="28" fillId="0" borderId="18" xfId="0" applyNumberFormat="1" applyFont="1" applyFill="1" applyBorder="1" applyAlignment="1">
      <alignment horizontal="center" wrapText="1"/>
    </xf>
    <xf numFmtId="0" fontId="28" fillId="0" borderId="19" xfId="0" applyNumberFormat="1" applyFont="1" applyFill="1" applyBorder="1" applyAlignment="1">
      <alignment horizontal="center" wrapText="1"/>
    </xf>
    <xf numFmtId="0" fontId="28" fillId="0" borderId="16" xfId="0" applyNumberFormat="1" applyFont="1" applyFill="1" applyBorder="1" applyAlignment="1">
      <alignment horizontal="center" wrapText="1"/>
    </xf>
    <xf numFmtId="0" fontId="28" fillId="0" borderId="1" xfId="0" applyNumberFormat="1" applyFont="1" applyFill="1" applyBorder="1" applyAlignment="1">
      <alignment horizontal="center" wrapText="1"/>
    </xf>
    <xf numFmtId="0" fontId="28" fillId="0" borderId="2" xfId="0" applyFont="1" applyFill="1" applyBorder="1" applyAlignment="1">
      <alignment horizontal="center" wrapText="1"/>
    </xf>
    <xf numFmtId="0" fontId="30" fillId="0" borderId="25" xfId="0" applyFont="1" applyFill="1" applyBorder="1" applyAlignment="1">
      <alignment horizontal="left" vertical="center" wrapText="1"/>
    </xf>
    <xf numFmtId="0" fontId="30" fillId="5" borderId="7" xfId="0" applyFont="1" applyFill="1" applyBorder="1" applyAlignment="1">
      <alignment horizontal="left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vertical="center" wrapText="1"/>
    </xf>
    <xf numFmtId="0" fontId="33" fillId="0" borderId="6" xfId="0" applyNumberFormat="1" applyFont="1" applyFill="1" applyBorder="1" applyAlignment="1">
      <alignment horizontal="center" vertical="center"/>
    </xf>
    <xf numFmtId="2" fontId="33" fillId="0" borderId="8" xfId="0" applyNumberFormat="1" applyFont="1" applyFill="1" applyBorder="1" applyAlignment="1">
      <alignment horizontal="center" vertical="center" wrapText="1"/>
    </xf>
    <xf numFmtId="2" fontId="33" fillId="0" borderId="17" xfId="1" applyNumberFormat="1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 wrapText="1"/>
    </xf>
    <xf numFmtId="0" fontId="33" fillId="0" borderId="19" xfId="0" applyNumberFormat="1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vertical="center"/>
    </xf>
    <xf numFmtId="0" fontId="34" fillId="0" borderId="1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5" fillId="0" borderId="25" xfId="0" applyFont="1" applyFill="1" applyBorder="1" applyAlignment="1">
      <alignment horizontal="left" wrapText="1"/>
    </xf>
    <xf numFmtId="0" fontId="35" fillId="0" borderId="7" xfId="0" applyFont="1" applyFill="1" applyBorder="1" applyAlignment="1">
      <alignment horizontal="left"/>
    </xf>
    <xf numFmtId="0" fontId="36" fillId="0" borderId="0" xfId="0" applyFont="1" applyFill="1"/>
    <xf numFmtId="0" fontId="33" fillId="0" borderId="18" xfId="0" applyNumberFormat="1" applyFont="1" applyFill="1" applyBorder="1" applyAlignment="1">
      <alignment horizontal="center" vertical="center" wrapText="1"/>
    </xf>
    <xf numFmtId="0" fontId="33" fillId="0" borderId="16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/>
    <xf numFmtId="0" fontId="37" fillId="0" borderId="1" xfId="0" applyNumberFormat="1" applyFont="1" applyFill="1" applyBorder="1" applyAlignment="1">
      <alignment horizontal="center"/>
    </xf>
    <xf numFmtId="0" fontId="37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left"/>
    </xf>
    <xf numFmtId="0" fontId="37" fillId="0" borderId="0" xfId="0" applyFont="1" applyFill="1" applyBorder="1"/>
    <xf numFmtId="0" fontId="37" fillId="0" borderId="1" xfId="0" applyNumberFormat="1" applyFont="1" applyFill="1" applyBorder="1"/>
    <xf numFmtId="0" fontId="37" fillId="0" borderId="0" xfId="0" applyFont="1" applyFill="1"/>
    <xf numFmtId="0" fontId="33" fillId="0" borderId="40" xfId="0" applyFont="1" applyFill="1" applyBorder="1" applyAlignment="1">
      <alignment horizontal="center" vertical="center" wrapText="1"/>
    </xf>
    <xf numFmtId="0" fontId="35" fillId="2" borderId="24" xfId="0" applyFont="1" applyFill="1" applyBorder="1" applyAlignment="1">
      <alignment vertical="center" wrapText="1"/>
    </xf>
    <xf numFmtId="0" fontId="38" fillId="0" borderId="38" xfId="0" applyFont="1" applyFill="1" applyBorder="1" applyAlignment="1">
      <alignment horizontal="left" wrapText="1"/>
    </xf>
    <xf numFmtId="0" fontId="38" fillId="0" borderId="14" xfId="0" applyFont="1" applyFill="1" applyBorder="1" applyAlignment="1">
      <alignment horizontal="left"/>
    </xf>
    <xf numFmtId="0" fontId="36" fillId="2" borderId="0" xfId="0" applyFont="1" applyFill="1"/>
    <xf numFmtId="0" fontId="38" fillId="0" borderId="25" xfId="0" applyFont="1" applyFill="1" applyBorder="1" applyAlignment="1">
      <alignment horizontal="left" wrapText="1"/>
    </xf>
    <xf numFmtId="0" fontId="38" fillId="0" borderId="7" xfId="0" applyFont="1" applyFill="1" applyBorder="1" applyAlignment="1">
      <alignment horizontal="left" wrapText="1"/>
    </xf>
    <xf numFmtId="0" fontId="35" fillId="2" borderId="1" xfId="0" applyFont="1" applyFill="1" applyBorder="1"/>
    <xf numFmtId="0" fontId="33" fillId="0" borderId="1" xfId="0" applyNumberFormat="1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center"/>
    </xf>
    <xf numFmtId="0" fontId="38" fillId="0" borderId="1" xfId="0" applyFont="1" applyFill="1" applyBorder="1" applyAlignment="1">
      <alignment horizontal="left"/>
    </xf>
    <xf numFmtId="0" fontId="35" fillId="0" borderId="0" xfId="0" applyFont="1" applyFill="1" applyBorder="1"/>
    <xf numFmtId="0" fontId="35" fillId="0" borderId="40" xfId="0" applyFont="1" applyFill="1" applyBorder="1" applyAlignment="1">
      <alignment horizontal="center" vertical="center" wrapText="1"/>
    </xf>
    <xf numFmtId="0" fontId="33" fillId="2" borderId="24" xfId="0" applyFont="1" applyFill="1" applyBorder="1" applyAlignment="1">
      <alignment vertical="center" wrapText="1"/>
    </xf>
    <xf numFmtId="0" fontId="38" fillId="0" borderId="7" xfId="0" applyFont="1" applyFill="1" applyBorder="1" applyAlignment="1">
      <alignment horizontal="left"/>
    </xf>
    <xf numFmtId="0" fontId="38" fillId="0" borderId="25" xfId="0" applyFont="1" applyFill="1" applyBorder="1" applyAlignment="1">
      <alignment horizontal="left"/>
    </xf>
    <xf numFmtId="0" fontId="36" fillId="0" borderId="0" xfId="0" applyFont="1"/>
    <xf numFmtId="0" fontId="39" fillId="0" borderId="0" xfId="0" applyFont="1" applyAlignment="1">
      <alignment horizontal="center" vertical="center"/>
    </xf>
    <xf numFmtId="0" fontId="35" fillId="0" borderId="25" xfId="0" applyFont="1" applyFill="1" applyBorder="1" applyAlignment="1">
      <alignment horizontal="left" vertical="center" wrapText="1"/>
    </xf>
    <xf numFmtId="0" fontId="35" fillId="0" borderId="7" xfId="0" applyFont="1" applyFill="1" applyBorder="1" applyAlignment="1">
      <alignment horizontal="left" vertical="center" wrapText="1"/>
    </xf>
    <xf numFmtId="0" fontId="39" fillId="0" borderId="0" xfId="0" applyFont="1" applyFill="1" applyAlignment="1">
      <alignment horizontal="center" vertical="center"/>
    </xf>
    <xf numFmtId="0" fontId="36" fillId="3" borderId="56" xfId="0" applyFont="1" applyFill="1" applyBorder="1"/>
    <xf numFmtId="0" fontId="36" fillId="3" borderId="10" xfId="0" applyFont="1" applyFill="1" applyBorder="1"/>
    <xf numFmtId="0" fontId="35" fillId="2" borderId="25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left" vertical="center" wrapText="1"/>
    </xf>
    <xf numFmtId="0" fontId="31" fillId="2" borderId="0" xfId="0" applyFont="1" applyFill="1" applyAlignment="1">
      <alignment horizontal="left" vertical="center"/>
    </xf>
    <xf numFmtId="0" fontId="35" fillId="0" borderId="7" xfId="0" applyFont="1" applyFill="1" applyBorder="1" applyAlignment="1">
      <alignment horizontal="left" wrapText="1"/>
    </xf>
    <xf numFmtId="0" fontId="35" fillId="0" borderId="25" xfId="0" applyFont="1" applyFill="1" applyBorder="1" applyAlignment="1">
      <alignment horizontal="left"/>
    </xf>
    <xf numFmtId="0" fontId="36" fillId="3" borderId="9" xfId="0" applyFont="1" applyFill="1" applyBorder="1"/>
    <xf numFmtId="0" fontId="31" fillId="0" borderId="26" xfId="0" applyFont="1" applyFill="1" applyBorder="1" applyAlignment="1">
      <alignment horizontal="left" vertical="center"/>
    </xf>
    <xf numFmtId="0" fontId="31" fillId="0" borderId="10" xfId="0" applyFont="1" applyFill="1" applyBorder="1" applyAlignment="1">
      <alignment horizontal="left" vertical="center"/>
    </xf>
    <xf numFmtId="0" fontId="31" fillId="0" borderId="57" xfId="0" applyFont="1" applyFill="1" applyBorder="1" applyAlignment="1">
      <alignment horizontal="left" vertical="center"/>
    </xf>
    <xf numFmtId="0" fontId="31" fillId="0" borderId="58" xfId="0" applyFont="1" applyFill="1" applyBorder="1" applyAlignment="1">
      <alignment horizontal="left" vertical="center"/>
    </xf>
    <xf numFmtId="0" fontId="38" fillId="0" borderId="0" xfId="0" applyFont="1" applyFill="1"/>
    <xf numFmtId="0" fontId="31" fillId="0" borderId="0" xfId="0" applyFont="1" applyAlignment="1">
      <alignment horizontal="left"/>
    </xf>
    <xf numFmtId="0" fontId="20" fillId="0" borderId="1" xfId="0" applyNumberFormat="1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right"/>
    </xf>
    <xf numFmtId="0" fontId="6" fillId="3" borderId="32" xfId="0" applyFont="1" applyFill="1" applyBorder="1" applyAlignment="1">
      <alignment horizontal="right"/>
    </xf>
    <xf numFmtId="0" fontId="0" fillId="2" borderId="5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14" fillId="4" borderId="5" xfId="0" applyFont="1" applyFill="1" applyBorder="1" applyAlignment="1">
      <alignment horizontal="left" vertical="center" wrapText="1"/>
    </xf>
    <xf numFmtId="0" fontId="14" fillId="4" borderId="30" xfId="0" applyFont="1" applyFill="1" applyBorder="1" applyAlignment="1">
      <alignment horizontal="left" vertical="center" wrapText="1"/>
    </xf>
    <xf numFmtId="0" fontId="11" fillId="4" borderId="4" xfId="0" applyNumberFormat="1" applyFont="1" applyFill="1" applyBorder="1" applyAlignment="1">
      <alignment horizontal="center" vertical="center" wrapText="1"/>
    </xf>
    <xf numFmtId="0" fontId="11" fillId="4" borderId="22" xfId="0" applyNumberFormat="1" applyFont="1" applyFill="1" applyBorder="1" applyAlignment="1">
      <alignment horizontal="center" vertical="center" wrapText="1"/>
    </xf>
    <xf numFmtId="0" fontId="11" fillId="4" borderId="46" xfId="0" applyNumberFormat="1" applyFont="1" applyFill="1" applyBorder="1" applyAlignment="1">
      <alignment horizontal="center" vertical="center" wrapText="1"/>
    </xf>
    <xf numFmtId="0" fontId="11" fillId="4" borderId="37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48" xfId="0" applyFont="1" applyFill="1" applyBorder="1" applyAlignment="1">
      <alignment horizontal="center" vertical="center" wrapText="1"/>
    </xf>
    <xf numFmtId="0" fontId="11" fillId="4" borderId="60" xfId="0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horizontal="left" vertical="center" wrapText="1"/>
    </xf>
    <xf numFmtId="0" fontId="14" fillId="4" borderId="41" xfId="0" applyFont="1" applyFill="1" applyBorder="1" applyAlignment="1">
      <alignment horizontal="left" vertical="center" wrapText="1"/>
    </xf>
    <xf numFmtId="0" fontId="11" fillId="4" borderId="51" xfId="0" applyNumberFormat="1" applyFont="1" applyFill="1" applyBorder="1" applyAlignment="1">
      <alignment horizontal="center" vertical="center" wrapText="1"/>
    </xf>
    <xf numFmtId="0" fontId="11" fillId="4" borderId="5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11" fillId="4" borderId="21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14" xfId="0" applyNumberFormat="1" applyFont="1" applyFill="1" applyBorder="1" applyAlignment="1">
      <alignment horizontal="center" vertical="center" wrapText="1"/>
    </xf>
    <xf numFmtId="0" fontId="7" fillId="3" borderId="13" xfId="0" applyNumberFormat="1" applyFont="1" applyFill="1" applyBorder="1" applyAlignment="1">
      <alignment horizontal="center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4" fillId="4" borderId="33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3" fillId="0" borderId="34" xfId="0" applyFont="1" applyBorder="1" applyAlignment="1">
      <alignment horizontal="left" wrapText="1"/>
    </xf>
    <xf numFmtId="0" fontId="13" fillId="0" borderId="33" xfId="0" applyFont="1" applyBorder="1" applyAlignment="1">
      <alignment horizontal="left" wrapText="1"/>
    </xf>
    <xf numFmtId="0" fontId="13" fillId="0" borderId="35" xfId="0" applyFont="1" applyBorder="1" applyAlignment="1">
      <alignment horizontal="left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3" fillId="3" borderId="47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3" fillId="3" borderId="46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50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  <xf numFmtId="0" fontId="3" fillId="3" borderId="12" xfId="0" applyNumberFormat="1" applyFont="1" applyFill="1" applyBorder="1" applyAlignment="1">
      <alignment horizontal="center" vertical="center" wrapText="1"/>
    </xf>
    <xf numFmtId="0" fontId="3" fillId="3" borderId="27" xfId="0" applyNumberFormat="1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wrapText="1"/>
    </xf>
    <xf numFmtId="0" fontId="12" fillId="4" borderId="45" xfId="0" applyFont="1" applyFill="1" applyBorder="1" applyAlignment="1">
      <alignment horizontal="left" vertical="center" wrapText="1"/>
    </xf>
    <xf numFmtId="0" fontId="12" fillId="4" borderId="41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30" xfId="0" applyFont="1" applyFill="1" applyBorder="1" applyAlignment="1">
      <alignment horizontal="left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right"/>
    </xf>
    <xf numFmtId="0" fontId="6" fillId="0" borderId="32" xfId="0" applyFont="1" applyFill="1" applyBorder="1" applyAlignment="1">
      <alignment horizontal="right"/>
    </xf>
    <xf numFmtId="0" fontId="31" fillId="4" borderId="45" xfId="0" applyFont="1" applyFill="1" applyBorder="1" applyAlignment="1">
      <alignment horizontal="left" vertical="center" wrapText="1"/>
    </xf>
    <xf numFmtId="0" fontId="31" fillId="4" borderId="41" xfId="0" applyFont="1" applyFill="1" applyBorder="1" applyAlignment="1">
      <alignment horizontal="left" vertical="center" wrapText="1"/>
    </xf>
    <xf numFmtId="0" fontId="31" fillId="4" borderId="5" xfId="0" applyFont="1" applyFill="1" applyBorder="1" applyAlignment="1">
      <alignment horizontal="left" vertical="center" wrapText="1"/>
    </xf>
    <xf numFmtId="0" fontId="31" fillId="4" borderId="30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23" fillId="0" borderId="15" xfId="0" applyFont="1" applyFill="1" applyBorder="1" applyAlignment="1">
      <alignment horizontal="left"/>
    </xf>
    <xf numFmtId="0" fontId="23" fillId="0" borderId="31" xfId="0" applyFont="1" applyFill="1" applyBorder="1" applyAlignment="1">
      <alignment horizontal="left"/>
    </xf>
    <xf numFmtId="0" fontId="23" fillId="0" borderId="36" xfId="0" applyFont="1" applyFill="1" applyBorder="1" applyAlignment="1">
      <alignment horizontal="left"/>
    </xf>
    <xf numFmtId="0" fontId="31" fillId="2" borderId="45" xfId="0" applyFont="1" applyFill="1" applyBorder="1" applyAlignment="1">
      <alignment horizontal="center" vertical="center" wrapText="1"/>
    </xf>
    <xf numFmtId="0" fontId="31" fillId="2" borderId="25" xfId="0" applyFont="1" applyFill="1" applyBorder="1" applyAlignment="1">
      <alignment horizontal="center" vertical="center" wrapText="1"/>
    </xf>
    <xf numFmtId="0" fontId="31" fillId="2" borderId="38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3" fillId="0" borderId="34" xfId="0" applyFont="1" applyBorder="1" applyAlignment="1">
      <alignment horizontal="left" wrapText="1"/>
    </xf>
    <xf numFmtId="0" fontId="23" fillId="0" borderId="33" xfId="0" applyFont="1" applyBorder="1" applyAlignment="1">
      <alignment horizontal="left" wrapText="1"/>
    </xf>
    <xf numFmtId="0" fontId="23" fillId="0" borderId="35" xfId="0" applyFont="1" applyBorder="1" applyAlignment="1">
      <alignment horizontal="left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3"/>
  <sheetViews>
    <sheetView topLeftCell="A13" zoomScale="90" zoomScaleNormal="90" workbookViewId="0">
      <selection activeCell="R4" sqref="R4:T4"/>
    </sheetView>
  </sheetViews>
  <sheetFormatPr defaultColWidth="9.140625" defaultRowHeight="15" x14ac:dyDescent="0.25"/>
  <cols>
    <col min="1" max="1" width="4.5703125" style="34" customWidth="1"/>
    <col min="2" max="2" width="40.7109375" style="16" customWidth="1"/>
    <col min="3" max="16" width="10.7109375" style="7" customWidth="1"/>
    <col min="17" max="17" width="10.7109375" customWidth="1"/>
    <col min="18" max="18" width="19.28515625" style="18" customWidth="1"/>
    <col min="19" max="19" width="19.28515625" style="59" hidden="1" customWidth="1"/>
    <col min="20" max="20" width="26.7109375" style="59" hidden="1" customWidth="1"/>
    <col min="21" max="21" width="14" style="132" hidden="1" customWidth="1"/>
    <col min="22" max="22" width="9.140625" style="132" customWidth="1"/>
  </cols>
  <sheetData>
    <row r="1" spans="1:22" ht="30" customHeight="1" thickTop="1" thickBot="1" x14ac:dyDescent="0.35">
      <c r="A1" s="309" t="s">
        <v>120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1"/>
    </row>
    <row r="2" spans="1:22" ht="30.75" customHeight="1" x14ac:dyDescent="0.3">
      <c r="A2" s="312" t="s">
        <v>45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4"/>
    </row>
    <row r="3" spans="1:22" ht="30" customHeight="1" thickBot="1" x14ac:dyDescent="0.35">
      <c r="A3" s="280" t="s">
        <v>26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2"/>
    </row>
    <row r="4" spans="1:22" ht="30.75" customHeight="1" x14ac:dyDescent="0.25">
      <c r="A4" s="283" t="s">
        <v>195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91" t="s">
        <v>27</v>
      </c>
      <c r="M4" s="291"/>
      <c r="N4" s="291"/>
      <c r="O4" s="291"/>
      <c r="P4" s="291"/>
      <c r="Q4" s="291"/>
      <c r="R4" s="316" t="s">
        <v>263</v>
      </c>
      <c r="S4" s="317"/>
      <c r="T4" s="318"/>
    </row>
    <row r="5" spans="1:22" ht="30" customHeight="1" thickBot="1" x14ac:dyDescent="0.3">
      <c r="A5" s="315" t="s">
        <v>30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 t="s">
        <v>28</v>
      </c>
      <c r="M5" s="292"/>
      <c r="N5" s="292"/>
      <c r="O5" s="292"/>
      <c r="P5" s="292"/>
      <c r="Q5" s="292"/>
      <c r="R5" s="288" t="s">
        <v>29</v>
      </c>
      <c r="S5" s="289"/>
      <c r="T5" s="290"/>
    </row>
    <row r="6" spans="1:22" ht="15.75" customHeight="1" x14ac:dyDescent="0.25">
      <c r="A6" s="319" t="s">
        <v>13</v>
      </c>
      <c r="B6" s="322" t="s">
        <v>11</v>
      </c>
      <c r="C6" s="298" t="s">
        <v>3</v>
      </c>
      <c r="D6" s="299"/>
      <c r="E6" s="300"/>
      <c r="F6" s="325" t="s">
        <v>18</v>
      </c>
      <c r="G6" s="325" t="s">
        <v>14</v>
      </c>
      <c r="H6" s="295" t="s">
        <v>17</v>
      </c>
      <c r="I6" s="296"/>
      <c r="J6" s="296"/>
      <c r="K6" s="296"/>
      <c r="L6" s="296"/>
      <c r="M6" s="296"/>
      <c r="N6" s="296"/>
      <c r="O6" s="296"/>
      <c r="P6" s="296"/>
      <c r="Q6" s="297"/>
      <c r="R6" s="328" t="s">
        <v>4</v>
      </c>
      <c r="S6" s="331" t="s">
        <v>62</v>
      </c>
      <c r="T6" s="334" t="s">
        <v>5</v>
      </c>
    </row>
    <row r="7" spans="1:22" ht="36" customHeight="1" x14ac:dyDescent="0.25">
      <c r="A7" s="320"/>
      <c r="B7" s="323"/>
      <c r="C7" s="340" t="s">
        <v>3</v>
      </c>
      <c r="D7" s="303" t="s">
        <v>22</v>
      </c>
      <c r="E7" s="301" t="s">
        <v>19</v>
      </c>
      <c r="F7" s="326"/>
      <c r="G7" s="326"/>
      <c r="H7" s="293" t="s">
        <v>16</v>
      </c>
      <c r="I7" s="285" t="s">
        <v>0</v>
      </c>
      <c r="J7" s="285"/>
      <c r="K7" s="285"/>
      <c r="L7" s="337" t="s">
        <v>1</v>
      </c>
      <c r="M7" s="338"/>
      <c r="N7" s="339"/>
      <c r="O7" s="286" t="s">
        <v>2</v>
      </c>
      <c r="P7" s="286"/>
      <c r="Q7" s="287"/>
      <c r="R7" s="329"/>
      <c r="S7" s="332"/>
      <c r="T7" s="335"/>
    </row>
    <row r="8" spans="1:22" s="1" customFormat="1" ht="42" customHeight="1" thickBot="1" x14ac:dyDescent="0.3">
      <c r="A8" s="321"/>
      <c r="B8" s="324"/>
      <c r="C8" s="341"/>
      <c r="D8" s="304"/>
      <c r="E8" s="302"/>
      <c r="F8" s="327"/>
      <c r="G8" s="327"/>
      <c r="H8" s="294"/>
      <c r="I8" s="4" t="s">
        <v>8</v>
      </c>
      <c r="J8" s="4" t="s">
        <v>21</v>
      </c>
      <c r="K8" s="5" t="s">
        <v>6</v>
      </c>
      <c r="L8" s="4" t="s">
        <v>9</v>
      </c>
      <c r="M8" s="4" t="s">
        <v>21</v>
      </c>
      <c r="N8" s="4" t="s">
        <v>6</v>
      </c>
      <c r="O8" s="4" t="s">
        <v>10</v>
      </c>
      <c r="P8" s="5" t="s">
        <v>15</v>
      </c>
      <c r="Q8" s="2" t="s">
        <v>7</v>
      </c>
      <c r="R8" s="330"/>
      <c r="S8" s="333"/>
      <c r="T8" s="336"/>
      <c r="U8" s="133"/>
      <c r="V8" s="133"/>
    </row>
    <row r="9" spans="1:22" s="3" customFormat="1" ht="15" customHeight="1" x14ac:dyDescent="0.25">
      <c r="A9" s="305">
        <v>1</v>
      </c>
      <c r="B9" s="307">
        <v>2</v>
      </c>
      <c r="C9" s="278">
        <v>3</v>
      </c>
      <c r="D9" s="8">
        <v>4</v>
      </c>
      <c r="E9" s="9">
        <v>5</v>
      </c>
      <c r="F9" s="10">
        <v>6</v>
      </c>
      <c r="G9" s="268">
        <v>7</v>
      </c>
      <c r="H9" s="11">
        <v>8</v>
      </c>
      <c r="I9" s="266">
        <v>9</v>
      </c>
      <c r="J9" s="276">
        <v>10</v>
      </c>
      <c r="K9" s="266">
        <v>11</v>
      </c>
      <c r="L9" s="266">
        <v>12</v>
      </c>
      <c r="M9" s="276">
        <v>13</v>
      </c>
      <c r="N9" s="266">
        <v>14</v>
      </c>
      <c r="O9" s="266">
        <v>15</v>
      </c>
      <c r="P9" s="266">
        <v>16</v>
      </c>
      <c r="Q9" s="270">
        <v>17</v>
      </c>
      <c r="R9" s="272">
        <v>18</v>
      </c>
      <c r="S9" s="274">
        <v>19</v>
      </c>
      <c r="T9" s="264">
        <v>20</v>
      </c>
      <c r="U9" s="134"/>
      <c r="V9" s="134"/>
    </row>
    <row r="10" spans="1:22" s="1" customFormat="1" ht="43.5" customHeight="1" thickBot="1" x14ac:dyDescent="0.3">
      <c r="A10" s="306"/>
      <c r="B10" s="308"/>
      <c r="C10" s="279"/>
      <c r="D10" s="12" t="s">
        <v>23</v>
      </c>
      <c r="E10" s="13" t="s">
        <v>25</v>
      </c>
      <c r="F10" s="14" t="s">
        <v>20</v>
      </c>
      <c r="G10" s="269"/>
      <c r="H10" s="15" t="s">
        <v>24</v>
      </c>
      <c r="I10" s="267"/>
      <c r="J10" s="277"/>
      <c r="K10" s="267"/>
      <c r="L10" s="267"/>
      <c r="M10" s="277"/>
      <c r="N10" s="267"/>
      <c r="O10" s="267"/>
      <c r="P10" s="267"/>
      <c r="Q10" s="271"/>
      <c r="R10" s="273"/>
      <c r="S10" s="275"/>
      <c r="T10" s="265"/>
      <c r="U10" s="133"/>
      <c r="V10" s="133"/>
    </row>
    <row r="11" spans="1:22" s="29" customFormat="1" ht="24.95" customHeight="1" x14ac:dyDescent="0.25">
      <c r="A11" s="20">
        <v>1</v>
      </c>
      <c r="B11" s="60" t="s">
        <v>167</v>
      </c>
      <c r="C11" s="21">
        <v>2</v>
      </c>
      <c r="D11" s="22">
        <f>(J11+K11+M11+N11)*C11/F11</f>
        <v>0</v>
      </c>
      <c r="E11" s="23">
        <f t="shared" ref="E11:E16" si="0">(I11-K11+L11-N11+O11)*C11/F11</f>
        <v>1.5</v>
      </c>
      <c r="F11" s="24">
        <f t="shared" ref="F11:F16" si="1">G11+H11</f>
        <v>60</v>
      </c>
      <c r="G11" s="25">
        <v>15</v>
      </c>
      <c r="H11" s="26">
        <f t="shared" ref="H11:H16" si="2">I11+L11+O11</f>
        <v>45</v>
      </c>
      <c r="I11" s="27">
        <v>30</v>
      </c>
      <c r="J11" s="27"/>
      <c r="K11" s="27"/>
      <c r="L11" s="27"/>
      <c r="M11" s="27"/>
      <c r="N11" s="27"/>
      <c r="O11" s="27">
        <v>15</v>
      </c>
      <c r="P11" s="27"/>
      <c r="Q11" s="28" t="s">
        <v>31</v>
      </c>
      <c r="R11" s="151" t="s">
        <v>60</v>
      </c>
      <c r="S11" s="49" t="s">
        <v>35</v>
      </c>
      <c r="T11" s="111" t="s">
        <v>204</v>
      </c>
      <c r="U11" s="133"/>
      <c r="V11" s="133"/>
    </row>
    <row r="12" spans="1:22" s="29" customFormat="1" ht="24.95" customHeight="1" x14ac:dyDescent="0.25">
      <c r="A12" s="20">
        <v>2</v>
      </c>
      <c r="B12" s="60" t="s">
        <v>46</v>
      </c>
      <c r="C12" s="21">
        <v>0</v>
      </c>
      <c r="D12" s="22">
        <f t="shared" ref="D12:D16" si="3">(J12+K12+M12+N12)*C12/F12</f>
        <v>0</v>
      </c>
      <c r="E12" s="23">
        <f t="shared" si="0"/>
        <v>0</v>
      </c>
      <c r="F12" s="24">
        <f t="shared" si="1"/>
        <v>7</v>
      </c>
      <c r="G12" s="25">
        <v>0</v>
      </c>
      <c r="H12" s="26">
        <f t="shared" si="2"/>
        <v>7</v>
      </c>
      <c r="I12" s="27">
        <v>7</v>
      </c>
      <c r="J12" s="27"/>
      <c r="K12" s="27">
        <v>7</v>
      </c>
      <c r="L12" s="27"/>
      <c r="M12" s="27"/>
      <c r="N12" s="27"/>
      <c r="O12" s="27"/>
      <c r="P12" s="27"/>
      <c r="Q12" s="28"/>
      <c r="R12" s="48" t="s">
        <v>60</v>
      </c>
      <c r="S12" s="49" t="s">
        <v>34</v>
      </c>
      <c r="T12" s="50" t="s">
        <v>205</v>
      </c>
      <c r="U12" s="133"/>
      <c r="V12" s="133"/>
    </row>
    <row r="13" spans="1:22" s="29" customFormat="1" ht="24.95" customHeight="1" x14ac:dyDescent="0.25">
      <c r="A13" s="20">
        <v>3</v>
      </c>
      <c r="B13" s="60" t="s">
        <v>168</v>
      </c>
      <c r="C13" s="21">
        <v>2</v>
      </c>
      <c r="D13" s="22">
        <f>(J13+K13+M13+N13)*C13/F13</f>
        <v>0</v>
      </c>
      <c r="E13" s="23">
        <f t="shared" si="0"/>
        <v>1.4285714285714286</v>
      </c>
      <c r="F13" s="24">
        <f t="shared" si="1"/>
        <v>56</v>
      </c>
      <c r="G13" s="25">
        <v>16</v>
      </c>
      <c r="H13" s="26">
        <f t="shared" si="2"/>
        <v>40</v>
      </c>
      <c r="I13" s="27">
        <v>19</v>
      </c>
      <c r="J13" s="27"/>
      <c r="K13" s="27"/>
      <c r="L13" s="27">
        <v>6</v>
      </c>
      <c r="M13" s="27"/>
      <c r="N13" s="27"/>
      <c r="O13" s="27">
        <v>15</v>
      </c>
      <c r="P13" s="27"/>
      <c r="Q13" s="28" t="s">
        <v>31</v>
      </c>
      <c r="R13" s="48" t="s">
        <v>60</v>
      </c>
      <c r="S13" s="49" t="s">
        <v>50</v>
      </c>
      <c r="T13" s="50" t="s">
        <v>206</v>
      </c>
      <c r="U13" s="133"/>
      <c r="V13" s="133"/>
    </row>
    <row r="14" spans="1:22" s="34" customFormat="1" ht="24" customHeight="1" x14ac:dyDescent="0.25">
      <c r="A14" s="20">
        <v>4</v>
      </c>
      <c r="B14" s="60" t="s">
        <v>169</v>
      </c>
      <c r="C14" s="35">
        <v>2</v>
      </c>
      <c r="D14" s="36">
        <f>(J14+K14+M14+N14)*C14/F14</f>
        <v>0</v>
      </c>
      <c r="E14" s="37">
        <f>(I14-K14+L14-N14+O14)*C14/F14</f>
        <v>1.2</v>
      </c>
      <c r="F14" s="38">
        <f>G14+H14</f>
        <v>50</v>
      </c>
      <c r="G14" s="39">
        <v>20</v>
      </c>
      <c r="H14" s="40">
        <f>I14+L14+O14</f>
        <v>30</v>
      </c>
      <c r="I14" s="41"/>
      <c r="J14" s="41"/>
      <c r="K14" s="41"/>
      <c r="L14" s="41">
        <v>10</v>
      </c>
      <c r="M14" s="41"/>
      <c r="N14" s="41"/>
      <c r="O14" s="41">
        <v>20</v>
      </c>
      <c r="P14" s="43"/>
      <c r="Q14" s="42" t="s">
        <v>31</v>
      </c>
      <c r="R14" s="48" t="s">
        <v>60</v>
      </c>
      <c r="S14" s="110" t="s">
        <v>48</v>
      </c>
      <c r="T14" s="136" t="s">
        <v>119</v>
      </c>
      <c r="U14" s="132"/>
      <c r="V14" s="132"/>
    </row>
    <row r="15" spans="1:22" s="29" customFormat="1" ht="22.15" customHeight="1" thickBot="1" x14ac:dyDescent="0.3">
      <c r="A15" s="20">
        <v>5</v>
      </c>
      <c r="B15" s="61" t="s">
        <v>170</v>
      </c>
      <c r="C15" s="21">
        <v>2</v>
      </c>
      <c r="D15" s="22">
        <f t="shared" si="3"/>
        <v>0</v>
      </c>
      <c r="E15" s="23">
        <f t="shared" si="0"/>
        <v>1.2</v>
      </c>
      <c r="F15" s="24">
        <f t="shared" si="1"/>
        <v>50</v>
      </c>
      <c r="G15" s="25">
        <v>20</v>
      </c>
      <c r="H15" s="26">
        <f t="shared" si="2"/>
        <v>30</v>
      </c>
      <c r="I15" s="27">
        <v>12</v>
      </c>
      <c r="J15" s="27"/>
      <c r="K15" s="27"/>
      <c r="L15" s="27">
        <v>12</v>
      </c>
      <c r="M15" s="149"/>
      <c r="N15" s="27"/>
      <c r="O15" s="27">
        <v>6</v>
      </c>
      <c r="P15" s="27"/>
      <c r="Q15" s="28" t="s">
        <v>31</v>
      </c>
      <c r="R15" s="48" t="s">
        <v>60</v>
      </c>
      <c r="S15" s="49" t="s">
        <v>51</v>
      </c>
      <c r="T15" s="50" t="s">
        <v>207</v>
      </c>
      <c r="U15" s="133"/>
      <c r="V15" s="133"/>
    </row>
    <row r="16" spans="1:22" s="34" customFormat="1" ht="24" customHeight="1" x14ac:dyDescent="0.25">
      <c r="A16" s="20">
        <v>6</v>
      </c>
      <c r="B16" s="62" t="s">
        <v>171</v>
      </c>
      <c r="C16" s="30">
        <v>2</v>
      </c>
      <c r="D16" s="22">
        <f t="shared" si="3"/>
        <v>0</v>
      </c>
      <c r="E16" s="23">
        <f t="shared" si="0"/>
        <v>1.4814814814814814</v>
      </c>
      <c r="F16" s="24">
        <f t="shared" si="1"/>
        <v>54</v>
      </c>
      <c r="G16" s="31">
        <v>14</v>
      </c>
      <c r="H16" s="26">
        <f t="shared" si="2"/>
        <v>40</v>
      </c>
      <c r="I16" s="32">
        <v>20</v>
      </c>
      <c r="J16" s="32"/>
      <c r="K16" s="32"/>
      <c r="L16" s="32"/>
      <c r="M16" s="148"/>
      <c r="N16" s="32"/>
      <c r="O16" s="32">
        <v>20</v>
      </c>
      <c r="P16" s="32"/>
      <c r="Q16" s="33" t="s">
        <v>31</v>
      </c>
      <c r="R16" s="48" t="s">
        <v>60</v>
      </c>
      <c r="S16" s="53" t="s">
        <v>53</v>
      </c>
      <c r="T16" s="52" t="s">
        <v>208</v>
      </c>
      <c r="U16" s="132"/>
      <c r="V16" s="132"/>
    </row>
    <row r="17" spans="1:22" s="34" customFormat="1" ht="25.5" customHeight="1" x14ac:dyDescent="0.25">
      <c r="A17" s="20">
        <v>7</v>
      </c>
      <c r="B17" s="60" t="s">
        <v>172</v>
      </c>
      <c r="C17" s="35">
        <v>2</v>
      </c>
      <c r="D17" s="36">
        <f t="shared" ref="D17:D24" si="4">(J17+K17+M17+N17)*C17/F17</f>
        <v>0</v>
      </c>
      <c r="E17" s="37">
        <f t="shared" ref="E17:E24" si="5">(I17-K17+L17-N17+O17)*C17/F17</f>
        <v>1.4</v>
      </c>
      <c r="F17" s="38">
        <f t="shared" ref="F17:F24" si="6">G17+H17</f>
        <v>50</v>
      </c>
      <c r="G17" s="39">
        <v>15</v>
      </c>
      <c r="H17" s="40">
        <f t="shared" ref="H17:H24" si="7">I17+L17+O17</f>
        <v>35</v>
      </c>
      <c r="I17" s="41">
        <v>10</v>
      </c>
      <c r="J17" s="41"/>
      <c r="K17" s="41"/>
      <c r="L17" s="41">
        <v>10</v>
      </c>
      <c r="M17" s="41"/>
      <c r="N17" s="41"/>
      <c r="O17" s="41">
        <v>15</v>
      </c>
      <c r="P17" s="43"/>
      <c r="Q17" s="42" t="s">
        <v>31</v>
      </c>
      <c r="R17" s="48" t="s">
        <v>61</v>
      </c>
      <c r="S17" s="51" t="s">
        <v>56</v>
      </c>
      <c r="T17" s="52" t="s">
        <v>209</v>
      </c>
      <c r="U17" s="132"/>
      <c r="V17" s="132"/>
    </row>
    <row r="18" spans="1:22" s="34" customFormat="1" ht="25.9" customHeight="1" x14ac:dyDescent="0.25">
      <c r="A18" s="20">
        <v>8</v>
      </c>
      <c r="B18" s="60" t="s">
        <v>173</v>
      </c>
      <c r="C18" s="35">
        <v>3</v>
      </c>
      <c r="D18" s="36">
        <f t="shared" si="4"/>
        <v>0</v>
      </c>
      <c r="E18" s="37">
        <f t="shared" si="5"/>
        <v>2.2000000000000002</v>
      </c>
      <c r="F18" s="38">
        <f t="shared" si="6"/>
        <v>75</v>
      </c>
      <c r="G18" s="39">
        <v>20</v>
      </c>
      <c r="H18" s="40">
        <f t="shared" si="7"/>
        <v>55</v>
      </c>
      <c r="I18" s="41">
        <v>25</v>
      </c>
      <c r="J18" s="154"/>
      <c r="K18" s="41"/>
      <c r="L18" s="41"/>
      <c r="M18" s="41"/>
      <c r="N18" s="41"/>
      <c r="O18" s="41">
        <v>30</v>
      </c>
      <c r="P18" s="43"/>
      <c r="Q18" s="42" t="s">
        <v>31</v>
      </c>
      <c r="R18" s="48" t="s">
        <v>61</v>
      </c>
      <c r="S18" s="53" t="s">
        <v>57</v>
      </c>
      <c r="T18" s="52" t="s">
        <v>210</v>
      </c>
      <c r="U18" s="262"/>
      <c r="V18" s="263"/>
    </row>
    <row r="19" spans="1:22" s="34" customFormat="1" ht="25.9" customHeight="1" x14ac:dyDescent="0.25">
      <c r="A19" s="20">
        <v>9</v>
      </c>
      <c r="B19" s="60" t="s">
        <v>174</v>
      </c>
      <c r="C19" s="35">
        <v>3</v>
      </c>
      <c r="D19" s="36">
        <f t="shared" si="4"/>
        <v>0</v>
      </c>
      <c r="E19" s="37">
        <f t="shared" si="5"/>
        <v>2.2000000000000002</v>
      </c>
      <c r="F19" s="38">
        <f t="shared" si="6"/>
        <v>75</v>
      </c>
      <c r="G19" s="39">
        <v>20</v>
      </c>
      <c r="H19" s="40">
        <f t="shared" si="7"/>
        <v>55</v>
      </c>
      <c r="I19" s="41">
        <v>25</v>
      </c>
      <c r="J19" s="41"/>
      <c r="K19" s="154"/>
      <c r="L19" s="41">
        <v>18</v>
      </c>
      <c r="M19" s="41"/>
      <c r="N19" s="41"/>
      <c r="O19" s="41">
        <v>12</v>
      </c>
      <c r="P19" s="43"/>
      <c r="Q19" s="42" t="s">
        <v>31</v>
      </c>
      <c r="R19" s="48" t="s">
        <v>61</v>
      </c>
      <c r="S19" s="51" t="s">
        <v>43</v>
      </c>
      <c r="T19" s="52" t="s">
        <v>110</v>
      </c>
      <c r="U19" s="172" t="s">
        <v>192</v>
      </c>
      <c r="V19" s="132"/>
    </row>
    <row r="20" spans="1:22" s="34" customFormat="1" ht="27.6" customHeight="1" x14ac:dyDescent="0.25">
      <c r="A20" s="20">
        <v>10</v>
      </c>
      <c r="B20" s="60" t="s">
        <v>183</v>
      </c>
      <c r="C20" s="35">
        <v>2</v>
      </c>
      <c r="D20" s="36">
        <f>(J20+K20+M20+N20)*C20/F20</f>
        <v>0.13333333333333333</v>
      </c>
      <c r="E20" s="37">
        <f>(I20-K20+L20-N20+O20)*C20/F20</f>
        <v>1.5333333333333334</v>
      </c>
      <c r="F20" s="38">
        <f>G20+H20</f>
        <v>60</v>
      </c>
      <c r="G20" s="39">
        <v>10</v>
      </c>
      <c r="H20" s="40">
        <f t="shared" si="7"/>
        <v>50</v>
      </c>
      <c r="I20" s="41">
        <v>14</v>
      </c>
      <c r="J20" s="41"/>
      <c r="K20" s="80">
        <v>4</v>
      </c>
      <c r="L20" s="41"/>
      <c r="M20" s="41"/>
      <c r="N20" s="41"/>
      <c r="O20" s="41">
        <v>36</v>
      </c>
      <c r="P20" s="43"/>
      <c r="Q20" s="42" t="s">
        <v>31</v>
      </c>
      <c r="R20" s="48" t="s">
        <v>60</v>
      </c>
      <c r="S20" s="53" t="s">
        <v>58</v>
      </c>
      <c r="T20" s="52" t="s">
        <v>211</v>
      </c>
      <c r="U20" s="173" t="s">
        <v>250</v>
      </c>
      <c r="V20" s="132"/>
    </row>
    <row r="21" spans="1:22" s="34" customFormat="1" ht="25.15" customHeight="1" x14ac:dyDescent="0.25">
      <c r="A21" s="20">
        <v>11</v>
      </c>
      <c r="B21" s="60" t="s">
        <v>33</v>
      </c>
      <c r="C21" s="35">
        <v>0</v>
      </c>
      <c r="D21" s="36">
        <f t="shared" si="4"/>
        <v>0</v>
      </c>
      <c r="E21" s="37">
        <f t="shared" si="5"/>
        <v>0</v>
      </c>
      <c r="F21" s="38">
        <f t="shared" si="6"/>
        <v>2</v>
      </c>
      <c r="G21" s="39">
        <v>0</v>
      </c>
      <c r="H21" s="40">
        <f t="shared" si="7"/>
        <v>2</v>
      </c>
      <c r="I21" s="41">
        <v>2</v>
      </c>
      <c r="J21" s="41"/>
      <c r="K21" s="41">
        <v>2</v>
      </c>
      <c r="L21" s="41"/>
      <c r="M21" s="41"/>
      <c r="N21" s="41"/>
      <c r="O21" s="41"/>
      <c r="P21" s="43"/>
      <c r="Q21" s="42"/>
      <c r="R21" s="48" t="s">
        <v>60</v>
      </c>
      <c r="S21" s="51" t="s">
        <v>41</v>
      </c>
      <c r="T21" s="112" t="s">
        <v>212</v>
      </c>
      <c r="U21" s="132"/>
      <c r="V21" s="132"/>
    </row>
    <row r="22" spans="1:22" s="34" customFormat="1" ht="23.45" customHeight="1" x14ac:dyDescent="0.25">
      <c r="A22" s="20">
        <v>12</v>
      </c>
      <c r="B22" s="60" t="s">
        <v>47</v>
      </c>
      <c r="C22" s="35">
        <v>0</v>
      </c>
      <c r="D22" s="36">
        <f t="shared" si="4"/>
        <v>0</v>
      </c>
      <c r="E22" s="37">
        <f t="shared" si="5"/>
        <v>0</v>
      </c>
      <c r="F22" s="38">
        <f t="shared" si="6"/>
        <v>2</v>
      </c>
      <c r="G22" s="39">
        <v>0</v>
      </c>
      <c r="H22" s="40">
        <f t="shared" si="7"/>
        <v>2</v>
      </c>
      <c r="I22" s="41">
        <v>2</v>
      </c>
      <c r="J22" s="41"/>
      <c r="K22" s="41"/>
      <c r="L22" s="41"/>
      <c r="M22" s="41"/>
      <c r="N22" s="41"/>
      <c r="O22" s="41"/>
      <c r="P22" s="43"/>
      <c r="Q22" s="42"/>
      <c r="R22" s="48" t="s">
        <v>60</v>
      </c>
      <c r="S22" s="110" t="s">
        <v>37</v>
      </c>
      <c r="T22" s="55" t="s">
        <v>258</v>
      </c>
      <c r="U22" s="132"/>
      <c r="V22" s="132"/>
    </row>
    <row r="23" spans="1:22" s="34" customFormat="1" ht="24.95" customHeight="1" x14ac:dyDescent="0.25">
      <c r="A23" s="20">
        <v>13</v>
      </c>
      <c r="B23" s="60" t="s">
        <v>175</v>
      </c>
      <c r="C23" s="35">
        <v>1</v>
      </c>
      <c r="D23" s="36">
        <f t="shared" si="4"/>
        <v>0</v>
      </c>
      <c r="E23" s="37">
        <f t="shared" si="5"/>
        <v>0.93333333333333335</v>
      </c>
      <c r="F23" s="38">
        <f t="shared" si="6"/>
        <v>30</v>
      </c>
      <c r="G23" s="39">
        <v>2</v>
      </c>
      <c r="H23" s="40">
        <f t="shared" si="7"/>
        <v>28</v>
      </c>
      <c r="I23" s="41"/>
      <c r="J23" s="41"/>
      <c r="K23" s="41"/>
      <c r="L23" s="41">
        <v>6</v>
      </c>
      <c r="M23" s="41"/>
      <c r="N23" s="41"/>
      <c r="O23" s="41">
        <v>22</v>
      </c>
      <c r="P23" s="43"/>
      <c r="Q23" s="42" t="s">
        <v>32</v>
      </c>
      <c r="R23" s="48" t="s">
        <v>60</v>
      </c>
      <c r="S23" s="110" t="s">
        <v>38</v>
      </c>
      <c r="T23" s="113" t="s">
        <v>202</v>
      </c>
      <c r="U23" s="132"/>
      <c r="V23" s="132"/>
    </row>
    <row r="24" spans="1:22" s="34" customFormat="1" ht="28.15" customHeight="1" x14ac:dyDescent="0.25">
      <c r="A24" s="20">
        <v>14</v>
      </c>
      <c r="B24" s="60" t="s">
        <v>176</v>
      </c>
      <c r="C24" s="35">
        <v>1</v>
      </c>
      <c r="D24" s="36">
        <f t="shared" si="4"/>
        <v>0</v>
      </c>
      <c r="E24" s="37">
        <f t="shared" si="5"/>
        <v>0.8</v>
      </c>
      <c r="F24" s="38">
        <f t="shared" si="6"/>
        <v>25</v>
      </c>
      <c r="G24" s="39">
        <v>5</v>
      </c>
      <c r="H24" s="40">
        <f t="shared" si="7"/>
        <v>20</v>
      </c>
      <c r="I24" s="41">
        <v>6</v>
      </c>
      <c r="J24" s="41"/>
      <c r="K24" s="41"/>
      <c r="L24" s="41">
        <v>14</v>
      </c>
      <c r="M24" s="41"/>
      <c r="N24" s="41"/>
      <c r="O24" s="41"/>
      <c r="P24" s="43"/>
      <c r="Q24" s="42"/>
      <c r="R24" s="48" t="s">
        <v>60</v>
      </c>
      <c r="S24" s="110" t="s">
        <v>38</v>
      </c>
      <c r="T24" s="161" t="s">
        <v>201</v>
      </c>
      <c r="U24" s="132"/>
      <c r="V24" s="132"/>
    </row>
    <row r="25" spans="1:22" s="34" customFormat="1" ht="24.75" customHeight="1" x14ac:dyDescent="0.25">
      <c r="A25" s="20">
        <v>15</v>
      </c>
      <c r="B25" s="60" t="s">
        <v>177</v>
      </c>
      <c r="C25" s="35">
        <v>0</v>
      </c>
      <c r="D25" s="36">
        <f t="shared" ref="D25" si="8">(J25+K25+M25+N25)*C25/F25</f>
        <v>0</v>
      </c>
      <c r="E25" s="37">
        <f t="shared" ref="E25" si="9">(I25-K25+L25-N25+O25)*C25/F25</f>
        <v>0</v>
      </c>
      <c r="F25" s="38">
        <f t="shared" ref="F25" si="10">G25+H25</f>
        <v>30</v>
      </c>
      <c r="G25" s="39"/>
      <c r="H25" s="40">
        <f t="shared" ref="H25" si="11">I25+L25+O25</f>
        <v>30</v>
      </c>
      <c r="I25" s="41"/>
      <c r="J25" s="41"/>
      <c r="K25" s="41"/>
      <c r="L25" s="41"/>
      <c r="M25" s="41"/>
      <c r="N25" s="41"/>
      <c r="O25" s="41">
        <v>30</v>
      </c>
      <c r="P25" s="43"/>
      <c r="Q25" s="42"/>
      <c r="R25" s="48" t="s">
        <v>60</v>
      </c>
      <c r="S25" s="110" t="s">
        <v>44</v>
      </c>
      <c r="T25" s="55" t="s">
        <v>213</v>
      </c>
      <c r="U25" s="132"/>
      <c r="V25" s="132"/>
    </row>
    <row r="26" spans="1:22" s="34" customFormat="1" ht="20.25" customHeight="1" thickBot="1" x14ac:dyDescent="0.3">
      <c r="A26" s="20">
        <v>16</v>
      </c>
      <c r="B26" s="60" t="s">
        <v>178</v>
      </c>
      <c r="C26" s="35">
        <v>2</v>
      </c>
      <c r="D26" s="36">
        <f t="shared" ref="D26" si="12">(J26+K26+M26+N26)*C26/F26</f>
        <v>0</v>
      </c>
      <c r="E26" s="37">
        <f t="shared" ref="E26" si="13">(I26-K26+L26-N26+O26)*C26/F26</f>
        <v>1.2</v>
      </c>
      <c r="F26" s="38">
        <f t="shared" ref="F26" si="14">G26+H26</f>
        <v>50</v>
      </c>
      <c r="G26" s="39">
        <v>20</v>
      </c>
      <c r="H26" s="40">
        <f t="shared" ref="H26" si="15">I26+L26+O26</f>
        <v>30</v>
      </c>
      <c r="I26" s="41"/>
      <c r="J26" s="41"/>
      <c r="K26" s="41"/>
      <c r="L26" s="41"/>
      <c r="M26" s="41"/>
      <c r="N26" s="41"/>
      <c r="O26" s="41">
        <v>30</v>
      </c>
      <c r="P26" s="43"/>
      <c r="Q26" s="42"/>
      <c r="R26" s="48" t="s">
        <v>60</v>
      </c>
      <c r="S26" s="150" t="s">
        <v>39</v>
      </c>
      <c r="T26" s="55" t="s">
        <v>214</v>
      </c>
      <c r="U26" s="132"/>
      <c r="V26" s="132"/>
    </row>
    <row r="27" spans="1:22" ht="24.95" customHeight="1" thickBot="1" x14ac:dyDescent="0.3">
      <c r="A27" s="260" t="s">
        <v>165</v>
      </c>
      <c r="B27" s="261"/>
      <c r="C27" s="6">
        <f>SUM(C11:C26)</f>
        <v>24</v>
      </c>
      <c r="D27" s="130">
        <f t="shared" ref="D27:Q27" si="16">SUM(D11:D26)</f>
        <v>0.13333333333333333</v>
      </c>
      <c r="E27" s="119">
        <f t="shared" si="16"/>
        <v>17.076719576719579</v>
      </c>
      <c r="F27" s="6">
        <f t="shared" si="16"/>
        <v>676</v>
      </c>
      <c r="G27" s="6">
        <f t="shared" si="16"/>
        <v>177</v>
      </c>
      <c r="H27" s="6">
        <f t="shared" si="16"/>
        <v>499</v>
      </c>
      <c r="I27" s="6">
        <f t="shared" si="16"/>
        <v>172</v>
      </c>
      <c r="J27" s="6">
        <f t="shared" si="16"/>
        <v>0</v>
      </c>
      <c r="K27" s="6">
        <f t="shared" si="16"/>
        <v>13</v>
      </c>
      <c r="L27" s="6">
        <f t="shared" si="16"/>
        <v>76</v>
      </c>
      <c r="M27" s="6">
        <f t="shared" si="16"/>
        <v>0</v>
      </c>
      <c r="N27" s="6">
        <f t="shared" si="16"/>
        <v>0</v>
      </c>
      <c r="O27" s="6">
        <f t="shared" si="16"/>
        <v>251</v>
      </c>
      <c r="P27" s="6">
        <f t="shared" si="16"/>
        <v>0</v>
      </c>
      <c r="Q27" s="6">
        <f t="shared" si="16"/>
        <v>0</v>
      </c>
      <c r="R27" s="122"/>
      <c r="S27" s="123"/>
      <c r="T27" s="124"/>
    </row>
    <row r="28" spans="1:22" s="29" customFormat="1" ht="24.95" customHeight="1" x14ac:dyDescent="0.25">
      <c r="A28" s="20">
        <v>17</v>
      </c>
      <c r="B28" s="60" t="s">
        <v>179</v>
      </c>
      <c r="C28" s="21">
        <v>2</v>
      </c>
      <c r="D28" s="22">
        <f>(J28+K28+M28+N28)*C28/F28</f>
        <v>0</v>
      </c>
      <c r="E28" s="23">
        <f>(I28-K28+L28-N28+O28)*C28/F28</f>
        <v>1.2</v>
      </c>
      <c r="F28" s="24">
        <f>G28+H28</f>
        <v>50</v>
      </c>
      <c r="G28" s="25">
        <v>20</v>
      </c>
      <c r="H28" s="26">
        <f>I28+L28+O28</f>
        <v>30</v>
      </c>
      <c r="I28" s="27">
        <v>14</v>
      </c>
      <c r="J28" s="27"/>
      <c r="K28" s="27"/>
      <c r="L28" s="27"/>
      <c r="M28" s="27"/>
      <c r="N28" s="27"/>
      <c r="O28" s="27">
        <v>16</v>
      </c>
      <c r="P28" s="27"/>
      <c r="Q28" s="28" t="s">
        <v>31</v>
      </c>
      <c r="R28" s="48" t="s">
        <v>60</v>
      </c>
      <c r="S28" s="49" t="s">
        <v>49</v>
      </c>
      <c r="T28" s="50" t="s">
        <v>189</v>
      </c>
      <c r="U28" s="133"/>
      <c r="V28" s="133"/>
    </row>
    <row r="29" spans="1:22" s="29" customFormat="1" ht="24.95" customHeight="1" x14ac:dyDescent="0.25">
      <c r="A29" s="20">
        <v>18</v>
      </c>
      <c r="B29" s="60" t="s">
        <v>180</v>
      </c>
      <c r="C29" s="21">
        <v>5</v>
      </c>
      <c r="D29" s="22">
        <f>(J29+K29+M29+N29)*C29/F29</f>
        <v>0</v>
      </c>
      <c r="E29" s="23">
        <f>(I29-K29+L29-N29+O29)*C29/F29</f>
        <v>2.8</v>
      </c>
      <c r="F29" s="24">
        <f>G29+H29</f>
        <v>125</v>
      </c>
      <c r="G29" s="25">
        <v>55</v>
      </c>
      <c r="H29" s="26">
        <f>I29+L29+O29</f>
        <v>70</v>
      </c>
      <c r="I29" s="27">
        <v>30</v>
      </c>
      <c r="J29" s="27"/>
      <c r="K29" s="27"/>
      <c r="L29" s="27"/>
      <c r="M29" s="27"/>
      <c r="N29" s="27"/>
      <c r="O29" s="27">
        <v>40</v>
      </c>
      <c r="P29" s="27"/>
      <c r="Q29" s="28" t="s">
        <v>32</v>
      </c>
      <c r="R29" s="48" t="s">
        <v>61</v>
      </c>
      <c r="S29" s="49" t="s">
        <v>38</v>
      </c>
      <c r="T29" s="50" t="s">
        <v>203</v>
      </c>
      <c r="U29" s="133"/>
      <c r="V29" s="133"/>
    </row>
    <row r="30" spans="1:22" s="29" customFormat="1" ht="28.9" customHeight="1" x14ac:dyDescent="0.25">
      <c r="A30" s="20">
        <v>19</v>
      </c>
      <c r="B30" s="61" t="s">
        <v>181</v>
      </c>
      <c r="C30" s="21">
        <v>2</v>
      </c>
      <c r="D30" s="22">
        <f>(J30+K30+M30+N30)*C30/F30</f>
        <v>0</v>
      </c>
      <c r="E30" s="23">
        <f>(I30-K30+L30-N30+O30)*C30/F30</f>
        <v>1.6666666666666667</v>
      </c>
      <c r="F30" s="24">
        <f>G30+H30</f>
        <v>60</v>
      </c>
      <c r="G30" s="25">
        <v>10</v>
      </c>
      <c r="H30" s="26">
        <f>I30+L30+O30</f>
        <v>50</v>
      </c>
      <c r="I30" s="27">
        <v>20</v>
      </c>
      <c r="J30" s="27"/>
      <c r="K30" s="27"/>
      <c r="L30" s="27"/>
      <c r="M30" s="27"/>
      <c r="N30" s="27"/>
      <c r="O30" s="27">
        <v>30</v>
      </c>
      <c r="P30" s="27"/>
      <c r="Q30" s="28" t="s">
        <v>31</v>
      </c>
      <c r="R30" s="48" t="s">
        <v>60</v>
      </c>
      <c r="S30" s="49" t="s">
        <v>52</v>
      </c>
      <c r="T30" s="111" t="s">
        <v>215</v>
      </c>
      <c r="U30" s="133"/>
      <c r="V30" s="133"/>
    </row>
    <row r="31" spans="1:22" s="34" customFormat="1" ht="24.95" customHeight="1" x14ac:dyDescent="0.25">
      <c r="A31" s="20">
        <v>20</v>
      </c>
      <c r="B31" s="63" t="s">
        <v>182</v>
      </c>
      <c r="C31" s="30">
        <v>2</v>
      </c>
      <c r="D31" s="22">
        <f t="shared" ref="D31" si="17">(J31+K31+M31+N31)*C31/F31</f>
        <v>0</v>
      </c>
      <c r="E31" s="23">
        <f t="shared" ref="E31" si="18">(I31-K31+L31-N31+O31)*C31/F31</f>
        <v>1.4285714285714286</v>
      </c>
      <c r="F31" s="24">
        <f t="shared" ref="F31" si="19">G31+H31</f>
        <v>56</v>
      </c>
      <c r="G31" s="31">
        <v>16</v>
      </c>
      <c r="H31" s="26">
        <f t="shared" ref="H31" si="20">I31+L31+O31</f>
        <v>40</v>
      </c>
      <c r="I31" s="32">
        <v>20</v>
      </c>
      <c r="J31" s="32"/>
      <c r="K31" s="32"/>
      <c r="L31" s="32"/>
      <c r="M31" s="32"/>
      <c r="N31" s="32"/>
      <c r="O31" s="32">
        <v>20</v>
      </c>
      <c r="P31" s="32"/>
      <c r="Q31" s="33" t="s">
        <v>31</v>
      </c>
      <c r="R31" s="48" t="s">
        <v>60</v>
      </c>
      <c r="S31" s="53" t="s">
        <v>54</v>
      </c>
      <c r="T31" s="52" t="s">
        <v>249</v>
      </c>
      <c r="U31" s="132"/>
      <c r="V31" s="132"/>
    </row>
    <row r="32" spans="1:22" s="34" customFormat="1" ht="24.95" customHeight="1" x14ac:dyDescent="0.25">
      <c r="A32" s="20">
        <v>21</v>
      </c>
      <c r="B32" s="64" t="s">
        <v>187</v>
      </c>
      <c r="C32" s="30">
        <v>2</v>
      </c>
      <c r="D32" s="22">
        <f>(J32+K32+M32+N32)*C32/F32</f>
        <v>0</v>
      </c>
      <c r="E32" s="23">
        <f>(I32-K32+L32-N32+O32)*C32/F32</f>
        <v>1.4814814814814814</v>
      </c>
      <c r="F32" s="24">
        <f>G32+H32</f>
        <v>54</v>
      </c>
      <c r="G32" s="31">
        <v>14</v>
      </c>
      <c r="H32" s="26">
        <f>I32+L32+O32</f>
        <v>40</v>
      </c>
      <c r="I32" s="32">
        <v>14</v>
      </c>
      <c r="J32" s="32"/>
      <c r="K32" s="32"/>
      <c r="L32" s="32">
        <v>10</v>
      </c>
      <c r="M32" s="32"/>
      <c r="N32" s="32"/>
      <c r="O32" s="32">
        <v>16</v>
      </c>
      <c r="P32" s="32"/>
      <c r="Q32" s="33" t="s">
        <v>32</v>
      </c>
      <c r="R32" s="48" t="s">
        <v>60</v>
      </c>
      <c r="S32" s="53" t="s">
        <v>55</v>
      </c>
      <c r="T32" s="137" t="s">
        <v>216</v>
      </c>
      <c r="U32" s="132"/>
      <c r="V32" s="132"/>
    </row>
    <row r="33" spans="1:22" s="34" customFormat="1" ht="20.25" customHeight="1" x14ac:dyDescent="0.25">
      <c r="A33" s="20">
        <v>22</v>
      </c>
      <c r="B33" s="60" t="s">
        <v>152</v>
      </c>
      <c r="C33" s="35">
        <v>2</v>
      </c>
      <c r="D33" s="36">
        <f>(J33+K33+M33+N33)*C33/F33</f>
        <v>0</v>
      </c>
      <c r="E33" s="37">
        <f>(I33-K33+L33-N33+O33)*C33/F33</f>
        <v>1.2</v>
      </c>
      <c r="F33" s="38">
        <f>G33+H33</f>
        <v>50</v>
      </c>
      <c r="G33" s="39">
        <v>20</v>
      </c>
      <c r="H33" s="40">
        <f>I33+L33+O33</f>
        <v>30</v>
      </c>
      <c r="I33" s="41"/>
      <c r="J33" s="41"/>
      <c r="K33" s="41"/>
      <c r="L33" s="41"/>
      <c r="M33" s="41"/>
      <c r="N33" s="41"/>
      <c r="O33" s="41">
        <v>30</v>
      </c>
      <c r="P33" s="43"/>
      <c r="Q33" s="42"/>
      <c r="R33" s="48" t="s">
        <v>60</v>
      </c>
      <c r="S33" s="54" t="s">
        <v>39</v>
      </c>
      <c r="T33" s="55" t="s">
        <v>217</v>
      </c>
      <c r="U33" s="132"/>
      <c r="V33" s="132"/>
    </row>
    <row r="34" spans="1:22" s="34" customFormat="1" ht="23.45" customHeight="1" x14ac:dyDescent="0.25">
      <c r="A34" s="20">
        <v>23</v>
      </c>
      <c r="B34" s="60" t="s">
        <v>184</v>
      </c>
      <c r="C34" s="35">
        <v>4</v>
      </c>
      <c r="D34" s="36">
        <f t="shared" ref="D34:D38" si="21">(J34+K34+M34+N34)*C34/F34</f>
        <v>0</v>
      </c>
      <c r="E34" s="37">
        <f t="shared" ref="E34:E38" si="22">(I34-K34+L34-N34+O34)*C34/F34</f>
        <v>2.4</v>
      </c>
      <c r="F34" s="38">
        <f t="shared" ref="F34:F38" si="23">G34+H34</f>
        <v>100</v>
      </c>
      <c r="G34" s="39">
        <v>40</v>
      </c>
      <c r="H34" s="40">
        <f t="shared" ref="H34:H38" si="24">I34+L34+O34</f>
        <v>60</v>
      </c>
      <c r="I34" s="41">
        <v>20</v>
      </c>
      <c r="J34" s="41"/>
      <c r="K34" s="41"/>
      <c r="L34" s="41"/>
      <c r="M34" s="41"/>
      <c r="N34" s="41"/>
      <c r="O34" s="41">
        <v>40</v>
      </c>
      <c r="P34" s="43"/>
      <c r="Q34" s="42" t="s">
        <v>31</v>
      </c>
      <c r="R34" s="48" t="s">
        <v>61</v>
      </c>
      <c r="S34" s="53" t="s">
        <v>77</v>
      </c>
      <c r="T34" s="53" t="s">
        <v>218</v>
      </c>
      <c r="U34" s="135"/>
      <c r="V34" s="132"/>
    </row>
    <row r="35" spans="1:22" s="34" customFormat="1" ht="26.25" customHeight="1" x14ac:dyDescent="0.25">
      <c r="A35" s="20">
        <v>24</v>
      </c>
      <c r="B35" s="60" t="s">
        <v>185</v>
      </c>
      <c r="C35" s="35">
        <v>1</v>
      </c>
      <c r="D35" s="36">
        <f t="shared" si="21"/>
        <v>0</v>
      </c>
      <c r="E35" s="37">
        <f t="shared" si="22"/>
        <v>0.7407407407407407</v>
      </c>
      <c r="F35" s="38">
        <f t="shared" si="23"/>
        <v>27</v>
      </c>
      <c r="G35" s="39">
        <v>7</v>
      </c>
      <c r="H35" s="40">
        <f t="shared" si="24"/>
        <v>20</v>
      </c>
      <c r="I35" s="41"/>
      <c r="J35" s="41"/>
      <c r="K35" s="41"/>
      <c r="L35" s="41"/>
      <c r="M35" s="41"/>
      <c r="N35" s="41"/>
      <c r="O35" s="41">
        <v>20</v>
      </c>
      <c r="P35" s="43"/>
      <c r="Q35" s="42" t="s">
        <v>31</v>
      </c>
      <c r="R35" s="48" t="s">
        <v>60</v>
      </c>
      <c r="S35" s="53" t="s">
        <v>38</v>
      </c>
      <c r="T35" s="52" t="s">
        <v>219</v>
      </c>
      <c r="U35" s="132"/>
      <c r="V35" s="132"/>
    </row>
    <row r="36" spans="1:22" s="34" customFormat="1" ht="24.75" customHeight="1" thickBot="1" x14ac:dyDescent="0.3">
      <c r="A36" s="20">
        <v>25</v>
      </c>
      <c r="B36" s="60" t="s">
        <v>186</v>
      </c>
      <c r="C36" s="35">
        <v>0</v>
      </c>
      <c r="D36" s="36">
        <f>(J36+K36+M36+N36)*C36/F36</f>
        <v>0</v>
      </c>
      <c r="E36" s="37">
        <f>(I36-K36+L36-N36+O36)*C36/F36</f>
        <v>0</v>
      </c>
      <c r="F36" s="38">
        <f>G36+H36</f>
        <v>30</v>
      </c>
      <c r="G36" s="39"/>
      <c r="H36" s="40">
        <f>I36+L36+O36</f>
        <v>30</v>
      </c>
      <c r="I36" s="41"/>
      <c r="J36" s="41"/>
      <c r="K36" s="41"/>
      <c r="L36" s="41"/>
      <c r="M36" s="41"/>
      <c r="N36" s="41"/>
      <c r="O36" s="41">
        <v>30</v>
      </c>
      <c r="P36" s="43"/>
      <c r="Q36" s="42"/>
      <c r="R36" s="48" t="s">
        <v>60</v>
      </c>
      <c r="S36" s="152" t="s">
        <v>44</v>
      </c>
      <c r="T36" s="55" t="s">
        <v>213</v>
      </c>
      <c r="U36" s="132"/>
      <c r="V36" s="132"/>
    </row>
    <row r="37" spans="1:22" ht="24.95" customHeight="1" thickBot="1" x14ac:dyDescent="0.3">
      <c r="A37" s="260" t="s">
        <v>166</v>
      </c>
      <c r="B37" s="261"/>
      <c r="C37" s="6">
        <f t="shared" ref="C37:P37" si="25">SUM(C28:C36)</f>
        <v>20</v>
      </c>
      <c r="D37" s="130">
        <f t="shared" si="25"/>
        <v>0</v>
      </c>
      <c r="E37" s="119">
        <f t="shared" si="25"/>
        <v>12.917460317460318</v>
      </c>
      <c r="F37" s="6">
        <f t="shared" si="25"/>
        <v>552</v>
      </c>
      <c r="G37" s="6">
        <f t="shared" si="25"/>
        <v>182</v>
      </c>
      <c r="H37" s="6">
        <f t="shared" si="25"/>
        <v>370</v>
      </c>
      <c r="I37" s="6">
        <f t="shared" si="25"/>
        <v>118</v>
      </c>
      <c r="J37" s="6">
        <f t="shared" si="25"/>
        <v>0</v>
      </c>
      <c r="K37" s="6">
        <f t="shared" si="25"/>
        <v>0</v>
      </c>
      <c r="L37" s="6">
        <f t="shared" si="25"/>
        <v>10</v>
      </c>
      <c r="M37" s="6">
        <f t="shared" si="25"/>
        <v>0</v>
      </c>
      <c r="N37" s="6">
        <f t="shared" si="25"/>
        <v>0</v>
      </c>
      <c r="O37" s="6">
        <f t="shared" si="25"/>
        <v>242</v>
      </c>
      <c r="P37" s="6">
        <f t="shared" si="25"/>
        <v>0</v>
      </c>
      <c r="Q37" s="121"/>
      <c r="R37" s="122"/>
      <c r="S37" s="123"/>
      <c r="T37" s="124"/>
    </row>
    <row r="38" spans="1:22" s="34" customFormat="1" ht="43.15" customHeight="1" x14ac:dyDescent="0.25">
      <c r="A38" s="20">
        <v>26</v>
      </c>
      <c r="B38" s="60" t="s">
        <v>65</v>
      </c>
      <c r="C38" s="35">
        <v>2</v>
      </c>
      <c r="D38" s="36">
        <f t="shared" si="21"/>
        <v>0</v>
      </c>
      <c r="E38" s="37">
        <f t="shared" si="22"/>
        <v>1.2</v>
      </c>
      <c r="F38" s="38">
        <f t="shared" si="23"/>
        <v>50</v>
      </c>
      <c r="G38" s="39">
        <v>20</v>
      </c>
      <c r="H38" s="40">
        <f t="shared" si="24"/>
        <v>30</v>
      </c>
      <c r="I38" s="41">
        <v>14</v>
      </c>
      <c r="J38" s="41"/>
      <c r="K38" s="41"/>
      <c r="L38" s="41">
        <v>16</v>
      </c>
      <c r="M38" s="41"/>
      <c r="N38" s="41"/>
      <c r="O38" s="41"/>
      <c r="P38" s="43"/>
      <c r="Q38" s="42"/>
      <c r="R38" s="48" t="s">
        <v>60</v>
      </c>
      <c r="S38" s="53" t="s">
        <v>42</v>
      </c>
      <c r="T38" s="137" t="s">
        <v>190</v>
      </c>
      <c r="U38" s="132"/>
      <c r="V38" s="132"/>
    </row>
    <row r="39" spans="1:22" s="213" customFormat="1" ht="39.6" customHeight="1" x14ac:dyDescent="0.25">
      <c r="A39" s="236">
        <v>23</v>
      </c>
      <c r="B39" s="237" t="s">
        <v>86</v>
      </c>
      <c r="C39" s="201">
        <v>2</v>
      </c>
      <c r="D39" s="202">
        <f>(J39+K39+M39+N39)*C39/F39</f>
        <v>0</v>
      </c>
      <c r="E39" s="203">
        <f>(I39-K39+L39-N39+O39)*C39/F39</f>
        <v>1.2</v>
      </c>
      <c r="F39" s="214">
        <f>G39+H39</f>
        <v>50</v>
      </c>
      <c r="G39" s="205">
        <v>20</v>
      </c>
      <c r="H39" s="215">
        <f>I39+L39+O39</f>
        <v>30</v>
      </c>
      <c r="I39" s="207">
        <v>12</v>
      </c>
      <c r="J39" s="207"/>
      <c r="K39" s="207"/>
      <c r="L39" s="207"/>
      <c r="M39" s="207"/>
      <c r="N39" s="207"/>
      <c r="O39" s="207">
        <v>18</v>
      </c>
      <c r="P39" s="208"/>
      <c r="Q39" s="209" t="s">
        <v>31</v>
      </c>
      <c r="R39" s="210" t="s">
        <v>60</v>
      </c>
      <c r="S39" s="228" t="s">
        <v>83</v>
      </c>
      <c r="T39" s="238" t="s">
        <v>109</v>
      </c>
    </row>
    <row r="40" spans="1:22" s="213" customFormat="1" ht="21" customHeight="1" x14ac:dyDescent="0.25">
      <c r="A40" s="236">
        <v>24</v>
      </c>
      <c r="B40" s="237" t="s">
        <v>87</v>
      </c>
      <c r="C40" s="201">
        <v>2</v>
      </c>
      <c r="D40" s="202">
        <f>(J40+K40+M40+N40)*C40/F40</f>
        <v>0</v>
      </c>
      <c r="E40" s="203">
        <f>(I40-K40+L40-N40+O40)*C40/F40</f>
        <v>1.2</v>
      </c>
      <c r="F40" s="214">
        <f>G40+H40</f>
        <v>50</v>
      </c>
      <c r="G40" s="205">
        <v>20</v>
      </c>
      <c r="H40" s="215">
        <f>I40+L40+O40</f>
        <v>30</v>
      </c>
      <c r="I40" s="207">
        <v>10</v>
      </c>
      <c r="J40" s="207"/>
      <c r="K40" s="207"/>
      <c r="L40" s="207"/>
      <c r="M40" s="207"/>
      <c r="N40" s="207"/>
      <c r="O40" s="207">
        <v>20</v>
      </c>
      <c r="P40" s="208"/>
      <c r="Q40" s="209" t="s">
        <v>80</v>
      </c>
      <c r="R40" s="210" t="s">
        <v>60</v>
      </c>
      <c r="S40" s="239" t="s">
        <v>88</v>
      </c>
      <c r="T40" s="238" t="s">
        <v>220</v>
      </c>
    </row>
    <row r="41" spans="1:22" s="34" customFormat="1" ht="28.15" customHeight="1" x14ac:dyDescent="0.25">
      <c r="A41" s="20">
        <v>28</v>
      </c>
      <c r="B41" s="60" t="s">
        <v>64</v>
      </c>
      <c r="C41" s="35">
        <v>2</v>
      </c>
      <c r="D41" s="36">
        <f t="shared" ref="D41:D45" si="26">(J41+K41+M41+N41)*C41/F41</f>
        <v>0</v>
      </c>
      <c r="E41" s="37">
        <f t="shared" ref="E41:E45" si="27">(I41-K41+L41-N41+O41)*C41/F41</f>
        <v>1.2</v>
      </c>
      <c r="F41" s="38">
        <f t="shared" ref="F41:F45" si="28">G41+H41</f>
        <v>50</v>
      </c>
      <c r="G41" s="39">
        <v>20</v>
      </c>
      <c r="H41" s="40">
        <f>I41+L41+O41</f>
        <v>30</v>
      </c>
      <c r="I41" s="41">
        <v>10</v>
      </c>
      <c r="J41" s="41"/>
      <c r="K41" s="41"/>
      <c r="L41" s="41">
        <v>10</v>
      </c>
      <c r="M41" s="41"/>
      <c r="N41" s="41"/>
      <c r="O41" s="41">
        <v>10</v>
      </c>
      <c r="P41" s="43"/>
      <c r="Q41" s="42" t="s">
        <v>31</v>
      </c>
      <c r="R41" s="48" t="s">
        <v>60</v>
      </c>
      <c r="S41" s="53" t="s">
        <v>48</v>
      </c>
      <c r="T41" s="52" t="s">
        <v>221</v>
      </c>
      <c r="U41" s="132"/>
      <c r="V41" s="132"/>
    </row>
    <row r="42" spans="1:22" s="29" customFormat="1" ht="31.5" customHeight="1" x14ac:dyDescent="0.25">
      <c r="A42" s="20">
        <v>29</v>
      </c>
      <c r="B42" s="60" t="s">
        <v>63</v>
      </c>
      <c r="C42" s="21">
        <v>2</v>
      </c>
      <c r="D42" s="22">
        <f t="shared" si="26"/>
        <v>0</v>
      </c>
      <c r="E42" s="23">
        <f t="shared" si="27"/>
        <v>1.6</v>
      </c>
      <c r="F42" s="24">
        <f t="shared" si="28"/>
        <v>50</v>
      </c>
      <c r="G42" s="25">
        <v>10</v>
      </c>
      <c r="H42" s="26">
        <f>I42+L42+O42</f>
        <v>40</v>
      </c>
      <c r="I42" s="27"/>
      <c r="J42" s="27"/>
      <c r="K42" s="27"/>
      <c r="L42" s="27"/>
      <c r="M42" s="27"/>
      <c r="N42" s="27"/>
      <c r="O42" s="27">
        <v>40</v>
      </c>
      <c r="P42" s="27"/>
      <c r="Q42" s="28" t="s">
        <v>31</v>
      </c>
      <c r="R42" s="48" t="s">
        <v>60</v>
      </c>
      <c r="S42" s="53" t="s">
        <v>48</v>
      </c>
      <c r="T42" s="50" t="s">
        <v>259</v>
      </c>
      <c r="U42" s="133"/>
      <c r="V42" s="133"/>
    </row>
    <row r="43" spans="1:22" s="34" customFormat="1" ht="24.95" customHeight="1" x14ac:dyDescent="0.25">
      <c r="A43" s="20">
        <v>31</v>
      </c>
      <c r="B43" s="64" t="s">
        <v>68</v>
      </c>
      <c r="C43" s="35">
        <v>2</v>
      </c>
      <c r="D43" s="36">
        <f t="shared" si="26"/>
        <v>0</v>
      </c>
      <c r="E43" s="37">
        <f t="shared" si="27"/>
        <v>1.2</v>
      </c>
      <c r="F43" s="38">
        <f t="shared" si="28"/>
        <v>50</v>
      </c>
      <c r="G43" s="39">
        <v>20</v>
      </c>
      <c r="H43" s="40">
        <f>I43+L43+O43</f>
        <v>30</v>
      </c>
      <c r="I43" s="41">
        <v>14</v>
      </c>
      <c r="J43" s="41"/>
      <c r="K43" s="41"/>
      <c r="L43" s="41">
        <v>16</v>
      </c>
      <c r="M43" s="41"/>
      <c r="N43" s="41"/>
      <c r="O43" s="41"/>
      <c r="P43" s="41"/>
      <c r="Q43" s="42"/>
      <c r="R43" s="48" t="s">
        <v>60</v>
      </c>
      <c r="S43" s="51" t="s">
        <v>49</v>
      </c>
      <c r="T43" s="52" t="s">
        <v>111</v>
      </c>
      <c r="U43" s="132"/>
      <c r="V43" s="132"/>
    </row>
    <row r="44" spans="1:22" s="34" customFormat="1" ht="34.15" customHeight="1" x14ac:dyDescent="0.25">
      <c r="A44" s="20">
        <v>32</v>
      </c>
      <c r="B44" s="60" t="s">
        <v>69</v>
      </c>
      <c r="C44" s="35">
        <v>1</v>
      </c>
      <c r="D44" s="36">
        <f t="shared" si="26"/>
        <v>0.33333333333333331</v>
      </c>
      <c r="E44" s="37">
        <f t="shared" si="27"/>
        <v>0.66666666666666663</v>
      </c>
      <c r="F44" s="38">
        <f t="shared" si="28"/>
        <v>30</v>
      </c>
      <c r="G44" s="39">
        <v>0</v>
      </c>
      <c r="H44" s="40">
        <v>30</v>
      </c>
      <c r="I44" s="41">
        <v>10</v>
      </c>
      <c r="J44" s="41"/>
      <c r="K44" s="41">
        <v>10</v>
      </c>
      <c r="L44" s="41">
        <v>20</v>
      </c>
      <c r="M44" s="41"/>
      <c r="N44" s="41"/>
      <c r="O44" s="41"/>
      <c r="P44" s="43"/>
      <c r="Q44" s="42"/>
      <c r="R44" s="48" t="s">
        <v>60</v>
      </c>
      <c r="S44" s="118" t="s">
        <v>107</v>
      </c>
      <c r="T44" s="137" t="s">
        <v>222</v>
      </c>
      <c r="U44" s="132"/>
      <c r="V44" s="132"/>
    </row>
    <row r="45" spans="1:22" s="34" customFormat="1" ht="47.45" customHeight="1" x14ac:dyDescent="0.25">
      <c r="A45" s="131">
        <v>33</v>
      </c>
      <c r="B45" s="60" t="s">
        <v>71</v>
      </c>
      <c r="C45" s="35">
        <v>2</v>
      </c>
      <c r="D45" s="36">
        <f t="shared" si="26"/>
        <v>0</v>
      </c>
      <c r="E45" s="37">
        <f t="shared" si="27"/>
        <v>1.2</v>
      </c>
      <c r="F45" s="38">
        <f t="shared" si="28"/>
        <v>50</v>
      </c>
      <c r="G45" s="39">
        <v>20</v>
      </c>
      <c r="H45" s="40">
        <f>I45+L45+O45</f>
        <v>30</v>
      </c>
      <c r="I45" s="41"/>
      <c r="J45" s="41"/>
      <c r="K45" s="41"/>
      <c r="L45" s="41">
        <v>30</v>
      </c>
      <c r="M45" s="41"/>
      <c r="N45" s="41"/>
      <c r="O45" s="41"/>
      <c r="P45" s="43"/>
      <c r="Q45" s="42"/>
      <c r="R45" s="48" t="s">
        <v>60</v>
      </c>
      <c r="S45" s="53" t="s">
        <v>59</v>
      </c>
      <c r="T45" s="137" t="s">
        <v>223</v>
      </c>
      <c r="U45" s="132"/>
      <c r="V45" s="132"/>
    </row>
    <row r="46" spans="1:22" s="34" customFormat="1" ht="24.95" customHeight="1" thickBot="1" x14ac:dyDescent="0.3">
      <c r="A46" s="20">
        <v>34</v>
      </c>
      <c r="B46" s="60" t="s">
        <v>76</v>
      </c>
      <c r="C46" s="35">
        <v>1</v>
      </c>
      <c r="D46" s="36">
        <f t="shared" ref="D46" si="29">(J46+K46+M46+N46)*C46/F46</f>
        <v>0</v>
      </c>
      <c r="E46" s="37">
        <f t="shared" ref="E46" si="30">(I46-K46+L46-N46+O46)*C46/F46</f>
        <v>0.6</v>
      </c>
      <c r="F46" s="38">
        <f t="shared" ref="F46" si="31">G46+H46</f>
        <v>25</v>
      </c>
      <c r="G46" s="39">
        <v>10</v>
      </c>
      <c r="H46" s="40">
        <f t="shared" ref="H46" si="32">I46+L46+O46</f>
        <v>15</v>
      </c>
      <c r="I46" s="41"/>
      <c r="J46" s="41"/>
      <c r="K46" s="41"/>
      <c r="L46" s="41">
        <v>15</v>
      </c>
      <c r="M46" s="41"/>
      <c r="N46" s="41"/>
      <c r="O46" s="41"/>
      <c r="P46" s="43"/>
      <c r="Q46" s="42"/>
      <c r="R46" s="48" t="s">
        <v>60</v>
      </c>
      <c r="S46" s="54"/>
      <c r="T46" s="55"/>
      <c r="U46" s="132"/>
      <c r="V46" s="132"/>
    </row>
    <row r="47" spans="1:22" ht="24.95" customHeight="1" thickBot="1" x14ac:dyDescent="0.3">
      <c r="A47" s="260" t="s">
        <v>139</v>
      </c>
      <c r="B47" s="261"/>
      <c r="C47" s="6">
        <f t="shared" ref="C47:P47" si="33">SUM(C38:C46)</f>
        <v>16</v>
      </c>
      <c r="D47" s="119">
        <f t="shared" si="33"/>
        <v>0.33333333333333331</v>
      </c>
      <c r="E47" s="119">
        <f t="shared" si="33"/>
        <v>10.066666666666666</v>
      </c>
      <c r="F47" s="6">
        <f t="shared" si="33"/>
        <v>405</v>
      </c>
      <c r="G47" s="6">
        <f t="shared" si="33"/>
        <v>140</v>
      </c>
      <c r="H47" s="6">
        <f t="shared" si="33"/>
        <v>265</v>
      </c>
      <c r="I47" s="6">
        <f t="shared" si="33"/>
        <v>70</v>
      </c>
      <c r="J47" s="6">
        <f t="shared" si="33"/>
        <v>0</v>
      </c>
      <c r="K47" s="6">
        <f t="shared" si="33"/>
        <v>10</v>
      </c>
      <c r="L47" s="6">
        <f t="shared" si="33"/>
        <v>107</v>
      </c>
      <c r="M47" s="6">
        <f t="shared" si="33"/>
        <v>0</v>
      </c>
      <c r="N47" s="6">
        <f t="shared" si="33"/>
        <v>0</v>
      </c>
      <c r="O47" s="6">
        <f t="shared" si="33"/>
        <v>88</v>
      </c>
      <c r="P47" s="6">
        <f t="shared" si="33"/>
        <v>0</v>
      </c>
      <c r="Q47" s="121"/>
      <c r="R47" s="122"/>
      <c r="S47" s="125"/>
      <c r="T47" s="124"/>
    </row>
    <row r="48" spans="1:22" ht="26.85" customHeight="1" thickBot="1" x14ac:dyDescent="0.3">
      <c r="A48" s="260" t="s">
        <v>164</v>
      </c>
      <c r="B48" s="261"/>
      <c r="C48" s="6">
        <f t="shared" ref="C48:P48" si="34">SUM(C27+C37+C47)</f>
        <v>60</v>
      </c>
      <c r="D48" s="119">
        <f t="shared" si="34"/>
        <v>0.46666666666666667</v>
      </c>
      <c r="E48" s="119">
        <f t="shared" si="34"/>
        <v>40.060846560846564</v>
      </c>
      <c r="F48" s="6">
        <f t="shared" si="34"/>
        <v>1633</v>
      </c>
      <c r="G48" s="6">
        <f t="shared" si="34"/>
        <v>499</v>
      </c>
      <c r="H48" s="6">
        <f t="shared" si="34"/>
        <v>1134</v>
      </c>
      <c r="I48" s="6">
        <f t="shared" si="34"/>
        <v>360</v>
      </c>
      <c r="J48" s="6">
        <f t="shared" si="34"/>
        <v>0</v>
      </c>
      <c r="K48" s="6">
        <f t="shared" si="34"/>
        <v>23</v>
      </c>
      <c r="L48" s="6">
        <f t="shared" si="34"/>
        <v>193</v>
      </c>
      <c r="M48" s="6">
        <f t="shared" si="34"/>
        <v>0</v>
      </c>
      <c r="N48" s="6">
        <f t="shared" si="34"/>
        <v>0</v>
      </c>
      <c r="O48" s="6">
        <f t="shared" si="34"/>
        <v>581</v>
      </c>
      <c r="P48" s="6">
        <f t="shared" si="34"/>
        <v>0</v>
      </c>
      <c r="Q48" s="17"/>
      <c r="R48" s="19"/>
      <c r="S48" s="56" t="s">
        <v>12</v>
      </c>
      <c r="T48" s="57" t="s">
        <v>12</v>
      </c>
    </row>
    <row r="50" spans="2:22" s="34" customFormat="1" x14ac:dyDescent="0.25">
      <c r="B50" s="44" t="s">
        <v>73</v>
      </c>
      <c r="C50" s="45">
        <v>1</v>
      </c>
      <c r="D50" s="45"/>
      <c r="E50" s="45"/>
      <c r="F50" s="45"/>
      <c r="G50" s="45">
        <v>5</v>
      </c>
      <c r="H50" s="45">
        <v>20</v>
      </c>
      <c r="I50" s="45"/>
      <c r="J50" s="45"/>
      <c r="K50" s="45"/>
      <c r="L50" s="45">
        <v>10</v>
      </c>
      <c r="M50" s="45"/>
      <c r="N50" s="45"/>
      <c r="O50" s="45">
        <v>10</v>
      </c>
      <c r="P50" s="45"/>
      <c r="Q50" s="46" t="s">
        <v>32</v>
      </c>
      <c r="R50" s="47" t="s">
        <v>60</v>
      </c>
      <c r="S50" s="58" t="s">
        <v>75</v>
      </c>
      <c r="T50" s="58" t="s">
        <v>78</v>
      </c>
      <c r="U50" s="132"/>
      <c r="V50" s="132"/>
    </row>
    <row r="51" spans="2:22" s="34" customFormat="1" x14ac:dyDescent="0.25">
      <c r="B51" s="44" t="s">
        <v>74</v>
      </c>
      <c r="C51" s="45">
        <v>4</v>
      </c>
      <c r="D51" s="45"/>
      <c r="E51" s="45"/>
      <c r="F51" s="45"/>
      <c r="G51" s="45">
        <v>50</v>
      </c>
      <c r="H51" s="45">
        <v>50</v>
      </c>
      <c r="I51" s="45"/>
      <c r="J51" s="45"/>
      <c r="K51" s="45"/>
      <c r="L51" s="45">
        <v>50</v>
      </c>
      <c r="M51" s="45"/>
      <c r="N51" s="45"/>
      <c r="O51" s="45"/>
      <c r="P51" s="45"/>
      <c r="Q51" s="46"/>
      <c r="R51" s="47" t="s">
        <v>60</v>
      </c>
      <c r="S51" s="58" t="s">
        <v>39</v>
      </c>
      <c r="T51" s="58" t="s">
        <v>40</v>
      </c>
      <c r="U51" s="132"/>
      <c r="V51" s="132"/>
    </row>
    <row r="52" spans="2:22" x14ac:dyDescent="0.25">
      <c r="B52" s="16" t="s">
        <v>72</v>
      </c>
    </row>
    <row r="53" spans="2:22" x14ac:dyDescent="0.25">
      <c r="B53" s="16" t="s">
        <v>67</v>
      </c>
    </row>
  </sheetData>
  <mergeCells count="46">
    <mergeCell ref="J9:J10"/>
    <mergeCell ref="A1:T1"/>
    <mergeCell ref="A2:T2"/>
    <mergeCell ref="A5:K5"/>
    <mergeCell ref="R4:T4"/>
    <mergeCell ref="A6:A8"/>
    <mergeCell ref="B6:B8"/>
    <mergeCell ref="F6:F8"/>
    <mergeCell ref="G6:G8"/>
    <mergeCell ref="R6:R8"/>
    <mergeCell ref="S6:S8"/>
    <mergeCell ref="T6:T8"/>
    <mergeCell ref="L7:N7"/>
    <mergeCell ref="C7:C8"/>
    <mergeCell ref="A48:B48"/>
    <mergeCell ref="A3:T3"/>
    <mergeCell ref="A4:K4"/>
    <mergeCell ref="I7:K7"/>
    <mergeCell ref="O7:Q7"/>
    <mergeCell ref="R5:T5"/>
    <mergeCell ref="L4:Q4"/>
    <mergeCell ref="L5:Q5"/>
    <mergeCell ref="H7:H8"/>
    <mergeCell ref="H6:Q6"/>
    <mergeCell ref="C6:E6"/>
    <mergeCell ref="E7:E8"/>
    <mergeCell ref="D7:D8"/>
    <mergeCell ref="A9:A10"/>
    <mergeCell ref="B9:B10"/>
    <mergeCell ref="A27:B27"/>
    <mergeCell ref="A37:B37"/>
    <mergeCell ref="A47:B47"/>
    <mergeCell ref="U18:V18"/>
    <mergeCell ref="T9:T10"/>
    <mergeCell ref="K9:K10"/>
    <mergeCell ref="L9:L10"/>
    <mergeCell ref="N9:N10"/>
    <mergeCell ref="O9:O10"/>
    <mergeCell ref="P9:P10"/>
    <mergeCell ref="G9:G10"/>
    <mergeCell ref="I9:I10"/>
    <mergeCell ref="Q9:Q10"/>
    <mergeCell ref="R9:R10"/>
    <mergeCell ref="S9:S10"/>
    <mergeCell ref="M9:M10"/>
    <mergeCell ref="C9:C10"/>
  </mergeCells>
  <pageMargins left="0.23622047244094491" right="0.23622047244094491" top="0.74803149606299213" bottom="0.74803149606299213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51"/>
  <sheetViews>
    <sheetView tabSelected="1" zoomScaleNormal="100" workbookViewId="0">
      <selection activeCell="A5" sqref="A5:K5"/>
    </sheetView>
  </sheetViews>
  <sheetFormatPr defaultColWidth="9.140625" defaultRowHeight="15" x14ac:dyDescent="0.25"/>
  <cols>
    <col min="1" max="1" width="4.5703125" customWidth="1"/>
    <col min="2" max="2" width="36.140625" style="16" customWidth="1"/>
    <col min="3" max="16" width="10.7109375" style="7" customWidth="1"/>
    <col min="17" max="17" width="10.7109375" customWidth="1"/>
    <col min="18" max="18" width="19.5703125" style="18" customWidth="1"/>
    <col min="19" max="19" width="22.7109375" style="89" hidden="1" customWidth="1"/>
    <col min="20" max="20" width="26.140625" style="89" hidden="1" customWidth="1"/>
    <col min="21" max="21" width="0.28515625" customWidth="1"/>
    <col min="22" max="22" width="9.140625" customWidth="1"/>
  </cols>
  <sheetData>
    <row r="1" spans="1:20" ht="30" customHeight="1" thickTop="1" thickBot="1" x14ac:dyDescent="0.35">
      <c r="A1" s="309" t="s">
        <v>121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1"/>
    </row>
    <row r="2" spans="1:20" ht="30.75" customHeight="1" x14ac:dyDescent="0.3">
      <c r="A2" s="312" t="s">
        <v>45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4"/>
    </row>
    <row r="3" spans="1:20" ht="30" customHeight="1" thickBot="1" x14ac:dyDescent="0.35">
      <c r="A3" s="280" t="s">
        <v>26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2"/>
    </row>
    <row r="4" spans="1:20" ht="30.75" customHeight="1" x14ac:dyDescent="0.25">
      <c r="A4" s="283" t="s">
        <v>196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91" t="s">
        <v>27</v>
      </c>
      <c r="M4" s="291"/>
      <c r="N4" s="291"/>
      <c r="O4" s="291"/>
      <c r="P4" s="291"/>
      <c r="Q4" s="291"/>
      <c r="R4" s="316" t="s">
        <v>257</v>
      </c>
      <c r="S4" s="317"/>
      <c r="T4" s="318"/>
    </row>
    <row r="5" spans="1:20" ht="30" customHeight="1" thickBot="1" x14ac:dyDescent="0.3">
      <c r="A5" s="315" t="s">
        <v>262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 t="s">
        <v>28</v>
      </c>
      <c r="M5" s="292"/>
      <c r="N5" s="292"/>
      <c r="O5" s="292"/>
      <c r="P5" s="292"/>
      <c r="Q5" s="292"/>
      <c r="R5" s="288" t="s">
        <v>29</v>
      </c>
      <c r="S5" s="289"/>
      <c r="T5" s="290"/>
    </row>
    <row r="6" spans="1:20" ht="15.75" customHeight="1" x14ac:dyDescent="0.25">
      <c r="A6" s="349" t="s">
        <v>13</v>
      </c>
      <c r="B6" s="322" t="s">
        <v>11</v>
      </c>
      <c r="C6" s="298" t="s">
        <v>3</v>
      </c>
      <c r="D6" s="299"/>
      <c r="E6" s="300"/>
      <c r="F6" s="325" t="s">
        <v>18</v>
      </c>
      <c r="G6" s="325" t="s">
        <v>14</v>
      </c>
      <c r="H6" s="295" t="s">
        <v>17</v>
      </c>
      <c r="I6" s="296"/>
      <c r="J6" s="296"/>
      <c r="K6" s="296"/>
      <c r="L6" s="296"/>
      <c r="M6" s="296"/>
      <c r="N6" s="296"/>
      <c r="O6" s="296"/>
      <c r="P6" s="296"/>
      <c r="Q6" s="297"/>
      <c r="R6" s="328" t="s">
        <v>4</v>
      </c>
      <c r="S6" s="352" t="s">
        <v>79</v>
      </c>
      <c r="T6" s="355" t="s">
        <v>5</v>
      </c>
    </row>
    <row r="7" spans="1:20" ht="36" customHeight="1" x14ac:dyDescent="0.25">
      <c r="A7" s="350"/>
      <c r="B7" s="323"/>
      <c r="C7" s="340" t="s">
        <v>3</v>
      </c>
      <c r="D7" s="303" t="s">
        <v>22</v>
      </c>
      <c r="E7" s="301" t="s">
        <v>19</v>
      </c>
      <c r="F7" s="326"/>
      <c r="G7" s="326"/>
      <c r="H7" s="293" t="s">
        <v>16</v>
      </c>
      <c r="I7" s="285" t="s">
        <v>0</v>
      </c>
      <c r="J7" s="285"/>
      <c r="K7" s="285"/>
      <c r="L7" s="337" t="s">
        <v>1</v>
      </c>
      <c r="M7" s="338"/>
      <c r="N7" s="339"/>
      <c r="O7" s="286" t="s">
        <v>2</v>
      </c>
      <c r="P7" s="286"/>
      <c r="Q7" s="287"/>
      <c r="R7" s="329"/>
      <c r="S7" s="353"/>
      <c r="T7" s="356"/>
    </row>
    <row r="8" spans="1:20" s="1" customFormat="1" ht="42" customHeight="1" thickBot="1" x14ac:dyDescent="0.3">
      <c r="A8" s="351"/>
      <c r="B8" s="324"/>
      <c r="C8" s="341"/>
      <c r="D8" s="304"/>
      <c r="E8" s="302"/>
      <c r="F8" s="327"/>
      <c r="G8" s="327"/>
      <c r="H8" s="294"/>
      <c r="I8" s="4" t="s">
        <v>8</v>
      </c>
      <c r="J8" s="4" t="s">
        <v>21</v>
      </c>
      <c r="K8" s="5" t="s">
        <v>6</v>
      </c>
      <c r="L8" s="4" t="s">
        <v>9</v>
      </c>
      <c r="M8" s="4" t="s">
        <v>21</v>
      </c>
      <c r="N8" s="4" t="s">
        <v>6</v>
      </c>
      <c r="O8" s="4" t="s">
        <v>10</v>
      </c>
      <c r="P8" s="5" t="s">
        <v>15</v>
      </c>
      <c r="Q8" s="2" t="s">
        <v>7</v>
      </c>
      <c r="R8" s="330"/>
      <c r="S8" s="354"/>
      <c r="T8" s="357"/>
    </row>
    <row r="9" spans="1:20" s="3" customFormat="1" ht="15" customHeight="1" x14ac:dyDescent="0.25">
      <c r="A9" s="342">
        <v>1</v>
      </c>
      <c r="B9" s="307">
        <v>2</v>
      </c>
      <c r="C9" s="278">
        <v>3</v>
      </c>
      <c r="D9" s="65">
        <v>4</v>
      </c>
      <c r="E9" s="9">
        <v>5</v>
      </c>
      <c r="F9" s="66">
        <v>6</v>
      </c>
      <c r="G9" s="268">
        <v>7</v>
      </c>
      <c r="H9" s="67">
        <v>8</v>
      </c>
      <c r="I9" s="266">
        <v>9</v>
      </c>
      <c r="J9" s="276">
        <v>10</v>
      </c>
      <c r="K9" s="266">
        <v>11</v>
      </c>
      <c r="L9" s="266">
        <v>12</v>
      </c>
      <c r="M9" s="276">
        <v>13</v>
      </c>
      <c r="N9" s="266">
        <v>14</v>
      </c>
      <c r="O9" s="266">
        <v>15</v>
      </c>
      <c r="P9" s="266">
        <v>16</v>
      </c>
      <c r="Q9" s="270">
        <v>17</v>
      </c>
      <c r="R9" s="272">
        <v>18</v>
      </c>
      <c r="S9" s="345">
        <v>19</v>
      </c>
      <c r="T9" s="347">
        <v>20</v>
      </c>
    </row>
    <row r="10" spans="1:20" s="1" customFormat="1" ht="43.5" customHeight="1" thickBot="1" x14ac:dyDescent="0.3">
      <c r="A10" s="343"/>
      <c r="B10" s="308"/>
      <c r="C10" s="279"/>
      <c r="D10" s="12" t="s">
        <v>23</v>
      </c>
      <c r="E10" s="13" t="s">
        <v>25</v>
      </c>
      <c r="F10" s="14" t="s">
        <v>20</v>
      </c>
      <c r="G10" s="269"/>
      <c r="H10" s="15" t="s">
        <v>24</v>
      </c>
      <c r="I10" s="267"/>
      <c r="J10" s="277"/>
      <c r="K10" s="267"/>
      <c r="L10" s="267"/>
      <c r="M10" s="277"/>
      <c r="N10" s="267"/>
      <c r="O10" s="267"/>
      <c r="P10" s="267"/>
      <c r="Q10" s="271"/>
      <c r="R10" s="344"/>
      <c r="S10" s="346"/>
      <c r="T10" s="348"/>
    </row>
    <row r="11" spans="1:20" s="29" customFormat="1" ht="23.45" customHeight="1" x14ac:dyDescent="0.25">
      <c r="A11" s="68">
        <v>1</v>
      </c>
      <c r="B11" s="69" t="s">
        <v>143</v>
      </c>
      <c r="C11" s="21">
        <v>2</v>
      </c>
      <c r="D11" s="22">
        <f t="shared" ref="D11:D19" si="0">(J11+K11+M11+N11)*C11/F11</f>
        <v>0</v>
      </c>
      <c r="E11" s="23">
        <f t="shared" ref="E11:E19" si="1">(I11-K11+L11-N11+O11)*C11/F11</f>
        <v>1.3333333333333333</v>
      </c>
      <c r="F11" s="24">
        <f t="shared" ref="F11:F19" si="2">G11+H11</f>
        <v>60</v>
      </c>
      <c r="G11" s="25">
        <v>20</v>
      </c>
      <c r="H11" s="26">
        <f t="shared" ref="H11:H19" si="3">I11+L11+O11</f>
        <v>40</v>
      </c>
      <c r="I11" s="27">
        <v>15</v>
      </c>
      <c r="J11" s="27"/>
      <c r="K11" s="27"/>
      <c r="L11" s="27"/>
      <c r="M11" s="27"/>
      <c r="N11" s="27"/>
      <c r="O11" s="27">
        <v>25</v>
      </c>
      <c r="P11" s="27"/>
      <c r="Q11" s="28" t="s">
        <v>31</v>
      </c>
      <c r="R11" s="48" t="s">
        <v>61</v>
      </c>
      <c r="S11" s="138" t="s">
        <v>36</v>
      </c>
      <c r="T11" s="139" t="s">
        <v>254</v>
      </c>
    </row>
    <row r="12" spans="1:20" s="29" customFormat="1" ht="24.95" customHeight="1" x14ac:dyDescent="0.25">
      <c r="A12" s="68">
        <v>2</v>
      </c>
      <c r="B12" s="69" t="s">
        <v>144</v>
      </c>
      <c r="C12" s="21">
        <v>6</v>
      </c>
      <c r="D12" s="22">
        <f t="shared" si="0"/>
        <v>0</v>
      </c>
      <c r="E12" s="23">
        <f t="shared" si="1"/>
        <v>5</v>
      </c>
      <c r="F12" s="24">
        <f t="shared" si="2"/>
        <v>180</v>
      </c>
      <c r="G12" s="25">
        <v>30</v>
      </c>
      <c r="H12" s="26">
        <f t="shared" si="3"/>
        <v>150</v>
      </c>
      <c r="I12" s="27">
        <v>60</v>
      </c>
      <c r="J12" s="27"/>
      <c r="K12" s="27"/>
      <c r="L12" s="27">
        <v>30</v>
      </c>
      <c r="M12" s="27"/>
      <c r="N12" s="27"/>
      <c r="O12" s="27">
        <v>60</v>
      </c>
      <c r="P12" s="27"/>
      <c r="Q12" s="28" t="s">
        <v>32</v>
      </c>
      <c r="R12" s="48" t="s">
        <v>61</v>
      </c>
      <c r="S12" s="138" t="s">
        <v>38</v>
      </c>
      <c r="T12" s="139" t="s">
        <v>224</v>
      </c>
    </row>
    <row r="13" spans="1:20" s="29" customFormat="1" ht="22.15" customHeight="1" x14ac:dyDescent="0.25">
      <c r="A13" s="68">
        <v>3</v>
      </c>
      <c r="B13" s="70" t="s">
        <v>146</v>
      </c>
      <c r="C13" s="21">
        <v>3</v>
      </c>
      <c r="D13" s="22">
        <f t="shared" si="0"/>
        <v>0</v>
      </c>
      <c r="E13" s="23">
        <f t="shared" si="1"/>
        <v>2.4</v>
      </c>
      <c r="F13" s="24">
        <f t="shared" si="2"/>
        <v>75</v>
      </c>
      <c r="G13" s="25">
        <v>15</v>
      </c>
      <c r="H13" s="26">
        <f t="shared" si="3"/>
        <v>60</v>
      </c>
      <c r="I13" s="27">
        <v>20</v>
      </c>
      <c r="J13" s="27"/>
      <c r="K13" s="27"/>
      <c r="L13" s="27">
        <v>10</v>
      </c>
      <c r="M13" s="27"/>
      <c r="N13" s="27"/>
      <c r="O13" s="27">
        <v>30</v>
      </c>
      <c r="P13" s="27"/>
      <c r="Q13" s="28" t="s">
        <v>31</v>
      </c>
      <c r="R13" s="48" t="s">
        <v>61</v>
      </c>
      <c r="S13" s="138" t="s">
        <v>48</v>
      </c>
      <c r="T13" s="139" t="s">
        <v>255</v>
      </c>
    </row>
    <row r="14" spans="1:20" s="34" customFormat="1" ht="25.5" customHeight="1" x14ac:dyDescent="0.25">
      <c r="A14" s="68">
        <v>4</v>
      </c>
      <c r="B14" s="69" t="s">
        <v>147</v>
      </c>
      <c r="C14" s="35">
        <v>3</v>
      </c>
      <c r="D14" s="36">
        <f t="shared" si="0"/>
        <v>0</v>
      </c>
      <c r="E14" s="37">
        <f t="shared" si="1"/>
        <v>2.2222222222222223</v>
      </c>
      <c r="F14" s="38">
        <f t="shared" si="2"/>
        <v>81</v>
      </c>
      <c r="G14" s="39">
        <v>21</v>
      </c>
      <c r="H14" s="40">
        <f t="shared" si="3"/>
        <v>60</v>
      </c>
      <c r="I14" s="41">
        <v>20</v>
      </c>
      <c r="J14" s="41"/>
      <c r="K14" s="41"/>
      <c r="L14" s="41"/>
      <c r="M14" s="41"/>
      <c r="N14" s="41"/>
      <c r="O14" s="41">
        <v>40</v>
      </c>
      <c r="P14" s="43"/>
      <c r="Q14" s="42" t="s">
        <v>31</v>
      </c>
      <c r="R14" s="48" t="s">
        <v>61</v>
      </c>
      <c r="S14" s="145" t="s">
        <v>38</v>
      </c>
      <c r="T14" s="139" t="s">
        <v>224</v>
      </c>
    </row>
    <row r="15" spans="1:20" s="34" customFormat="1" ht="24" customHeight="1" x14ac:dyDescent="0.25">
      <c r="A15" s="68">
        <v>5</v>
      </c>
      <c r="B15" s="69" t="s">
        <v>148</v>
      </c>
      <c r="C15" s="35">
        <v>1</v>
      </c>
      <c r="D15" s="36">
        <f t="shared" si="0"/>
        <v>0</v>
      </c>
      <c r="E15" s="37">
        <f t="shared" si="1"/>
        <v>0.83333333333333337</v>
      </c>
      <c r="F15" s="38">
        <f t="shared" si="2"/>
        <v>30</v>
      </c>
      <c r="G15" s="39">
        <v>5</v>
      </c>
      <c r="H15" s="40">
        <f t="shared" si="3"/>
        <v>25</v>
      </c>
      <c r="I15" s="41">
        <v>14</v>
      </c>
      <c r="J15" s="41"/>
      <c r="K15" s="41"/>
      <c r="L15" s="41">
        <v>11</v>
      </c>
      <c r="M15" s="41"/>
      <c r="N15" s="41"/>
      <c r="O15" s="41"/>
      <c r="P15" s="43"/>
      <c r="Q15" s="42"/>
      <c r="R15" s="48" t="s">
        <v>60</v>
      </c>
      <c r="S15" s="145" t="s">
        <v>83</v>
      </c>
      <c r="T15" s="142" t="s">
        <v>225</v>
      </c>
    </row>
    <row r="16" spans="1:20" s="34" customFormat="1" ht="27.6" customHeight="1" x14ac:dyDescent="0.25">
      <c r="A16" s="68">
        <v>6</v>
      </c>
      <c r="B16" s="69" t="s">
        <v>149</v>
      </c>
      <c r="C16" s="35">
        <v>2</v>
      </c>
      <c r="D16" s="36">
        <f t="shared" si="0"/>
        <v>0.37037037037037035</v>
      </c>
      <c r="E16" s="37">
        <f t="shared" si="1"/>
        <v>1.4814814814814814</v>
      </c>
      <c r="F16" s="38">
        <f t="shared" si="2"/>
        <v>54</v>
      </c>
      <c r="G16" s="39">
        <v>14</v>
      </c>
      <c r="H16" s="40">
        <f t="shared" si="3"/>
        <v>40</v>
      </c>
      <c r="I16" s="41">
        <v>10</v>
      </c>
      <c r="J16" s="80">
        <v>10</v>
      </c>
      <c r="K16" s="41"/>
      <c r="L16" s="41"/>
      <c r="M16" s="41"/>
      <c r="N16" s="41"/>
      <c r="O16" s="41">
        <v>30</v>
      </c>
      <c r="P16" s="43"/>
      <c r="Q16" s="42" t="s">
        <v>32</v>
      </c>
      <c r="R16" s="48" t="s">
        <v>60</v>
      </c>
      <c r="S16" s="145" t="s">
        <v>108</v>
      </c>
      <c r="T16" s="141" t="s">
        <v>226</v>
      </c>
    </row>
    <row r="17" spans="1:21" s="34" customFormat="1" ht="27" customHeight="1" x14ac:dyDescent="0.25">
      <c r="A17" s="68">
        <v>7</v>
      </c>
      <c r="B17" s="69" t="s">
        <v>150</v>
      </c>
      <c r="C17" s="35">
        <v>1</v>
      </c>
      <c r="D17" s="36">
        <f t="shared" si="0"/>
        <v>0</v>
      </c>
      <c r="E17" s="37">
        <f t="shared" si="1"/>
        <v>0.8666666666666667</v>
      </c>
      <c r="F17" s="38">
        <f t="shared" si="2"/>
        <v>30</v>
      </c>
      <c r="G17" s="39">
        <v>4</v>
      </c>
      <c r="H17" s="40">
        <f t="shared" si="3"/>
        <v>26</v>
      </c>
      <c r="I17" s="41">
        <v>10</v>
      </c>
      <c r="J17" s="41"/>
      <c r="K17" s="41"/>
      <c r="L17" s="41">
        <v>16</v>
      </c>
      <c r="M17" s="41"/>
      <c r="N17" s="41"/>
      <c r="O17" s="41"/>
      <c r="P17" s="43"/>
      <c r="Q17" s="42"/>
      <c r="R17" s="48" t="s">
        <v>60</v>
      </c>
      <c r="S17" s="145" t="s">
        <v>42</v>
      </c>
      <c r="T17" s="141" t="s">
        <v>256</v>
      </c>
    </row>
    <row r="18" spans="1:21" s="188" customFormat="1" ht="26.25" customHeight="1" x14ac:dyDescent="0.25">
      <c r="A18" s="174">
        <v>8</v>
      </c>
      <c r="B18" s="175" t="s">
        <v>151</v>
      </c>
      <c r="C18" s="176">
        <v>1</v>
      </c>
      <c r="D18" s="177">
        <f t="shared" si="0"/>
        <v>0.66666666666666663</v>
      </c>
      <c r="E18" s="178">
        <f t="shared" si="1"/>
        <v>0.46666666666666667</v>
      </c>
      <c r="F18" s="179">
        <f t="shared" si="2"/>
        <v>30</v>
      </c>
      <c r="G18" s="180">
        <v>10</v>
      </c>
      <c r="H18" s="181">
        <f t="shared" si="3"/>
        <v>20</v>
      </c>
      <c r="I18" s="182">
        <v>20</v>
      </c>
      <c r="J18" s="182">
        <v>14</v>
      </c>
      <c r="K18" s="182">
        <v>6</v>
      </c>
      <c r="L18" s="182"/>
      <c r="M18" s="182"/>
      <c r="N18" s="182"/>
      <c r="O18" s="182"/>
      <c r="P18" s="183"/>
      <c r="Q18" s="184"/>
      <c r="R18" s="185" t="s">
        <v>60</v>
      </c>
      <c r="S18" s="186" t="s">
        <v>112</v>
      </c>
      <c r="T18" s="187" t="s">
        <v>113</v>
      </c>
    </row>
    <row r="19" spans="1:21" s="34" customFormat="1" ht="19.5" customHeight="1" thickBot="1" x14ac:dyDescent="0.3">
      <c r="A19" s="68">
        <v>9</v>
      </c>
      <c r="B19" s="69" t="s">
        <v>152</v>
      </c>
      <c r="C19" s="35">
        <v>1</v>
      </c>
      <c r="D19" s="36">
        <f t="shared" si="0"/>
        <v>0</v>
      </c>
      <c r="E19" s="37">
        <f t="shared" si="1"/>
        <v>0.6</v>
      </c>
      <c r="F19" s="38">
        <f t="shared" si="2"/>
        <v>25</v>
      </c>
      <c r="G19" s="39">
        <v>10</v>
      </c>
      <c r="H19" s="40">
        <f t="shared" si="3"/>
        <v>15</v>
      </c>
      <c r="I19" s="41"/>
      <c r="J19" s="41"/>
      <c r="K19" s="41"/>
      <c r="L19" s="41">
        <v>15</v>
      </c>
      <c r="M19" s="41"/>
      <c r="N19" s="41"/>
      <c r="O19" s="41"/>
      <c r="P19" s="43"/>
      <c r="Q19" s="42"/>
      <c r="R19" s="48" t="s">
        <v>60</v>
      </c>
      <c r="S19" s="140" t="s">
        <v>39</v>
      </c>
      <c r="T19" s="141" t="s">
        <v>217</v>
      </c>
    </row>
    <row r="20" spans="1:21" ht="24.95" customHeight="1" thickBot="1" x14ac:dyDescent="0.3">
      <c r="A20" s="260" t="s">
        <v>141</v>
      </c>
      <c r="B20" s="261"/>
      <c r="C20" s="6">
        <f t="shared" ref="C20:P20" si="4">SUM(C11:C19)</f>
        <v>20</v>
      </c>
      <c r="D20" s="130">
        <f t="shared" si="4"/>
        <v>1.037037037037037</v>
      </c>
      <c r="E20" s="119">
        <f t="shared" si="4"/>
        <v>15.203703703703704</v>
      </c>
      <c r="F20" s="6">
        <f t="shared" si="4"/>
        <v>565</v>
      </c>
      <c r="G20" s="6">
        <f t="shared" si="4"/>
        <v>129</v>
      </c>
      <c r="H20" s="6">
        <f t="shared" si="4"/>
        <v>436</v>
      </c>
      <c r="I20" s="6">
        <f t="shared" si="4"/>
        <v>169</v>
      </c>
      <c r="J20" s="6">
        <f t="shared" si="4"/>
        <v>24</v>
      </c>
      <c r="K20" s="6">
        <f t="shared" si="4"/>
        <v>6</v>
      </c>
      <c r="L20" s="6">
        <f t="shared" si="4"/>
        <v>82</v>
      </c>
      <c r="M20" s="6">
        <f t="shared" si="4"/>
        <v>0</v>
      </c>
      <c r="N20" s="6">
        <f t="shared" si="4"/>
        <v>0</v>
      </c>
      <c r="O20" s="6">
        <f t="shared" si="4"/>
        <v>185</v>
      </c>
      <c r="P20" s="6">
        <f t="shared" si="4"/>
        <v>0</v>
      </c>
      <c r="Q20" s="121"/>
      <c r="R20" s="122"/>
      <c r="S20" s="123"/>
      <c r="T20" s="124"/>
    </row>
    <row r="21" spans="1:21" s="29" customFormat="1" ht="33" customHeight="1" x14ac:dyDescent="0.25">
      <c r="A21" s="68">
        <v>10</v>
      </c>
      <c r="B21" s="69" t="s">
        <v>153</v>
      </c>
      <c r="C21" s="21">
        <v>3</v>
      </c>
      <c r="D21" s="22">
        <f t="shared" ref="D21:D31" si="5">(J21+K21+M21+N21)*C21/F21</f>
        <v>0</v>
      </c>
      <c r="E21" s="23">
        <f t="shared" ref="E21:E31" si="6">(I21-K21+L21-N21+O21)*C21/F21</f>
        <v>2.2222222222222223</v>
      </c>
      <c r="F21" s="24">
        <f t="shared" ref="F21:F31" si="7">G21+H21</f>
        <v>81</v>
      </c>
      <c r="G21" s="25">
        <v>21</v>
      </c>
      <c r="H21" s="26">
        <f t="shared" ref="H21:H31" si="8">I21+L21+O21</f>
        <v>60</v>
      </c>
      <c r="I21" s="27">
        <v>15</v>
      </c>
      <c r="J21" s="27"/>
      <c r="K21" s="27"/>
      <c r="L21" s="27">
        <v>20</v>
      </c>
      <c r="M21" s="27"/>
      <c r="N21" s="27"/>
      <c r="O21" s="27">
        <v>25</v>
      </c>
      <c r="P21" s="27"/>
      <c r="Q21" s="28" t="s">
        <v>80</v>
      </c>
      <c r="R21" s="48" t="s">
        <v>61</v>
      </c>
      <c r="S21" s="138" t="s">
        <v>81</v>
      </c>
      <c r="T21" s="143" t="s">
        <v>227</v>
      </c>
    </row>
    <row r="22" spans="1:21" s="29" customFormat="1" ht="27" customHeight="1" x14ac:dyDescent="0.25">
      <c r="A22" s="174">
        <v>11</v>
      </c>
      <c r="B22" s="175" t="s">
        <v>145</v>
      </c>
      <c r="C22" s="189">
        <v>1</v>
      </c>
      <c r="D22" s="190">
        <f t="shared" si="5"/>
        <v>0</v>
      </c>
      <c r="E22" s="191">
        <f t="shared" si="6"/>
        <v>0.83333333333333337</v>
      </c>
      <c r="F22" s="192">
        <f t="shared" si="7"/>
        <v>30</v>
      </c>
      <c r="G22" s="193">
        <v>5</v>
      </c>
      <c r="H22" s="194">
        <f t="shared" si="8"/>
        <v>25</v>
      </c>
      <c r="I22" s="195">
        <v>8</v>
      </c>
      <c r="J22" s="195"/>
      <c r="K22" s="195"/>
      <c r="L22" s="195">
        <v>5</v>
      </c>
      <c r="M22" s="195"/>
      <c r="N22" s="195"/>
      <c r="O22" s="195">
        <v>12</v>
      </c>
      <c r="P22" s="195"/>
      <c r="Q22" s="196" t="s">
        <v>31</v>
      </c>
      <c r="R22" s="185" t="s">
        <v>60</v>
      </c>
      <c r="S22" s="197" t="s">
        <v>58</v>
      </c>
      <c r="T22" s="198" t="s">
        <v>251</v>
      </c>
    </row>
    <row r="23" spans="1:21" s="34" customFormat="1" ht="24.95" customHeight="1" x14ac:dyDescent="0.25">
      <c r="A23" s="68">
        <v>12</v>
      </c>
      <c r="B23" s="76" t="s">
        <v>154</v>
      </c>
      <c r="C23" s="35">
        <v>2</v>
      </c>
      <c r="D23" s="36">
        <f t="shared" si="5"/>
        <v>0</v>
      </c>
      <c r="E23" s="37">
        <f t="shared" si="6"/>
        <v>1.2962962962962963</v>
      </c>
      <c r="F23" s="38">
        <f t="shared" si="7"/>
        <v>54</v>
      </c>
      <c r="G23" s="39">
        <v>19</v>
      </c>
      <c r="H23" s="26">
        <f t="shared" si="8"/>
        <v>35</v>
      </c>
      <c r="I23" s="41">
        <v>10</v>
      </c>
      <c r="J23" s="41"/>
      <c r="K23" s="41"/>
      <c r="L23" s="41"/>
      <c r="M23" s="41"/>
      <c r="N23" s="41"/>
      <c r="O23" s="41">
        <v>25</v>
      </c>
      <c r="P23" s="41"/>
      <c r="Q23" s="42" t="s">
        <v>80</v>
      </c>
      <c r="R23" s="48" t="s">
        <v>60</v>
      </c>
      <c r="S23" s="145" t="s">
        <v>85</v>
      </c>
      <c r="T23" s="142" t="s">
        <v>200</v>
      </c>
    </row>
    <row r="24" spans="1:21" s="29" customFormat="1" ht="24.95" customHeight="1" x14ac:dyDescent="0.25">
      <c r="A24" s="68">
        <v>13</v>
      </c>
      <c r="B24" s="69" t="s">
        <v>155</v>
      </c>
      <c r="C24" s="21">
        <v>2</v>
      </c>
      <c r="D24" s="22">
        <f t="shared" si="5"/>
        <v>0</v>
      </c>
      <c r="E24" s="23">
        <f t="shared" si="6"/>
        <v>1.2</v>
      </c>
      <c r="F24" s="24">
        <f t="shared" si="7"/>
        <v>50</v>
      </c>
      <c r="G24" s="25">
        <v>20</v>
      </c>
      <c r="H24" s="26">
        <f t="shared" si="8"/>
        <v>30</v>
      </c>
      <c r="I24" s="27">
        <v>10</v>
      </c>
      <c r="J24" s="27"/>
      <c r="K24" s="27"/>
      <c r="L24" s="27"/>
      <c r="M24" s="27"/>
      <c r="N24" s="27"/>
      <c r="O24" s="27">
        <v>20</v>
      </c>
      <c r="P24" s="27"/>
      <c r="Q24" s="28" t="s">
        <v>31</v>
      </c>
      <c r="R24" s="48" t="s">
        <v>60</v>
      </c>
      <c r="S24" s="138" t="s">
        <v>82</v>
      </c>
      <c r="T24" s="143" t="s">
        <v>228</v>
      </c>
    </row>
    <row r="25" spans="1:21" s="29" customFormat="1" ht="24.95" customHeight="1" x14ac:dyDescent="0.25">
      <c r="A25" s="68">
        <v>14</v>
      </c>
      <c r="B25" s="70" t="s">
        <v>156</v>
      </c>
      <c r="C25" s="21">
        <v>3</v>
      </c>
      <c r="D25" s="22">
        <f t="shared" si="5"/>
        <v>0</v>
      </c>
      <c r="E25" s="23">
        <f t="shared" si="6"/>
        <v>2.0370370370370372</v>
      </c>
      <c r="F25" s="24">
        <f t="shared" si="7"/>
        <v>81</v>
      </c>
      <c r="G25" s="25">
        <v>26</v>
      </c>
      <c r="H25" s="71">
        <f t="shared" si="8"/>
        <v>55</v>
      </c>
      <c r="I25" s="72">
        <v>10</v>
      </c>
      <c r="J25" s="72"/>
      <c r="K25" s="72"/>
      <c r="L25" s="72">
        <v>25</v>
      </c>
      <c r="M25" s="72"/>
      <c r="N25" s="72"/>
      <c r="O25" s="72">
        <v>20</v>
      </c>
      <c r="P25" s="27"/>
      <c r="Q25" s="28" t="s">
        <v>31</v>
      </c>
      <c r="R25" s="48" t="s">
        <v>61</v>
      </c>
      <c r="S25" s="138" t="s">
        <v>56</v>
      </c>
      <c r="T25" s="143" t="s">
        <v>209</v>
      </c>
    </row>
    <row r="26" spans="1:21" s="34" customFormat="1" ht="24.95" customHeight="1" x14ac:dyDescent="0.25">
      <c r="A26" s="68">
        <v>15</v>
      </c>
      <c r="B26" s="73" t="s">
        <v>157</v>
      </c>
      <c r="C26" s="30">
        <v>2</v>
      </c>
      <c r="D26" s="22">
        <f t="shared" si="5"/>
        <v>0</v>
      </c>
      <c r="E26" s="23">
        <f t="shared" si="6"/>
        <v>1.6666666666666667</v>
      </c>
      <c r="F26" s="24">
        <f t="shared" si="7"/>
        <v>60</v>
      </c>
      <c r="G26" s="31">
        <v>10</v>
      </c>
      <c r="H26" s="26">
        <f t="shared" si="8"/>
        <v>50</v>
      </c>
      <c r="I26" s="32">
        <v>20</v>
      </c>
      <c r="J26" s="32"/>
      <c r="K26" s="32"/>
      <c r="L26" s="32">
        <v>10</v>
      </c>
      <c r="M26" s="32"/>
      <c r="N26" s="32"/>
      <c r="O26" s="32">
        <v>20</v>
      </c>
      <c r="P26" s="32"/>
      <c r="Q26" s="33" t="s">
        <v>31</v>
      </c>
      <c r="R26" s="48" t="s">
        <v>60</v>
      </c>
      <c r="S26" s="145" t="s">
        <v>83</v>
      </c>
      <c r="T26" s="155" t="s">
        <v>225</v>
      </c>
    </row>
    <row r="27" spans="1:21" s="34" customFormat="1" ht="24.6" customHeight="1" x14ac:dyDescent="0.25">
      <c r="A27" s="68">
        <v>16</v>
      </c>
      <c r="B27" s="69" t="s">
        <v>158</v>
      </c>
      <c r="C27" s="35">
        <v>1</v>
      </c>
      <c r="D27" s="36">
        <f t="shared" si="5"/>
        <v>0</v>
      </c>
      <c r="E27" s="37">
        <f t="shared" si="6"/>
        <v>0.83333333333333337</v>
      </c>
      <c r="F27" s="38">
        <f t="shared" si="7"/>
        <v>30</v>
      </c>
      <c r="G27" s="39">
        <v>5</v>
      </c>
      <c r="H27" s="40">
        <f t="shared" si="8"/>
        <v>25</v>
      </c>
      <c r="I27" s="41">
        <v>10</v>
      </c>
      <c r="J27" s="41"/>
      <c r="K27" s="41"/>
      <c r="L27" s="41"/>
      <c r="M27" s="41"/>
      <c r="N27" s="41"/>
      <c r="O27" s="41">
        <v>15</v>
      </c>
      <c r="P27" s="43"/>
      <c r="Q27" s="42" t="s">
        <v>31</v>
      </c>
      <c r="R27" s="48" t="s">
        <v>60</v>
      </c>
      <c r="S27" s="145" t="s">
        <v>38</v>
      </c>
      <c r="T27" s="144" t="s">
        <v>248</v>
      </c>
    </row>
    <row r="28" spans="1:21" s="34" customFormat="1" ht="19.5" customHeight="1" x14ac:dyDescent="0.25">
      <c r="A28" s="68">
        <v>17</v>
      </c>
      <c r="B28" s="69" t="s">
        <v>152</v>
      </c>
      <c r="C28" s="35">
        <v>1</v>
      </c>
      <c r="D28" s="36">
        <f t="shared" si="5"/>
        <v>0</v>
      </c>
      <c r="E28" s="37">
        <f t="shared" si="6"/>
        <v>0.6</v>
      </c>
      <c r="F28" s="38">
        <f t="shared" si="7"/>
        <v>25</v>
      </c>
      <c r="G28" s="39">
        <v>10</v>
      </c>
      <c r="H28" s="40">
        <f t="shared" si="8"/>
        <v>15</v>
      </c>
      <c r="I28" s="41"/>
      <c r="J28" s="41"/>
      <c r="K28" s="41"/>
      <c r="L28" s="41">
        <v>15</v>
      </c>
      <c r="M28" s="41"/>
      <c r="N28" s="41"/>
      <c r="O28" s="41"/>
      <c r="P28" s="43"/>
      <c r="Q28" s="42"/>
      <c r="R28" s="48" t="s">
        <v>60</v>
      </c>
      <c r="S28" s="140" t="s">
        <v>39</v>
      </c>
      <c r="T28" s="141" t="s">
        <v>217</v>
      </c>
    </row>
    <row r="29" spans="1:21" s="34" customFormat="1" ht="23.25" customHeight="1" x14ac:dyDescent="0.25">
      <c r="A29" s="68">
        <v>18</v>
      </c>
      <c r="B29" s="69" t="s">
        <v>159</v>
      </c>
      <c r="C29" s="35">
        <v>2</v>
      </c>
      <c r="D29" s="36">
        <f t="shared" si="5"/>
        <v>0</v>
      </c>
      <c r="E29" s="37">
        <f t="shared" si="6"/>
        <v>1.6</v>
      </c>
      <c r="F29" s="38">
        <f t="shared" si="7"/>
        <v>50</v>
      </c>
      <c r="G29" s="39">
        <v>10</v>
      </c>
      <c r="H29" s="40">
        <f t="shared" si="8"/>
        <v>40</v>
      </c>
      <c r="I29" s="41">
        <v>10</v>
      </c>
      <c r="J29" s="41"/>
      <c r="K29" s="41"/>
      <c r="L29" s="41">
        <v>30</v>
      </c>
      <c r="M29" s="41"/>
      <c r="N29" s="41"/>
      <c r="O29" s="41"/>
      <c r="P29" s="43"/>
      <c r="Q29" s="42"/>
      <c r="R29" s="48" t="s">
        <v>60</v>
      </c>
      <c r="S29" s="145" t="s">
        <v>48</v>
      </c>
      <c r="T29" s="156" t="s">
        <v>229</v>
      </c>
      <c r="U29" s="77"/>
    </row>
    <row r="30" spans="1:21" s="34" customFormat="1" ht="25.9" customHeight="1" x14ac:dyDescent="0.25">
      <c r="A30" s="68">
        <v>19</v>
      </c>
      <c r="B30" s="69" t="s">
        <v>160</v>
      </c>
      <c r="C30" s="35">
        <v>2</v>
      </c>
      <c r="D30" s="36">
        <f t="shared" si="5"/>
        <v>0</v>
      </c>
      <c r="E30" s="37">
        <f t="shared" si="6"/>
        <v>1.6666666666666667</v>
      </c>
      <c r="F30" s="38">
        <f t="shared" si="7"/>
        <v>60</v>
      </c>
      <c r="G30" s="39">
        <v>10</v>
      </c>
      <c r="H30" s="40">
        <f t="shared" si="8"/>
        <v>50</v>
      </c>
      <c r="I30" s="41">
        <v>30</v>
      </c>
      <c r="J30" s="41"/>
      <c r="K30" s="41"/>
      <c r="L30" s="41">
        <v>20</v>
      </c>
      <c r="M30" s="41"/>
      <c r="N30" s="41"/>
      <c r="O30" s="41"/>
      <c r="P30" s="43"/>
      <c r="Q30" s="42"/>
      <c r="R30" s="48" t="s">
        <v>60</v>
      </c>
      <c r="S30" s="145" t="s">
        <v>48</v>
      </c>
      <c r="T30" s="142" t="s">
        <v>230</v>
      </c>
      <c r="U30" s="77"/>
    </row>
    <row r="31" spans="1:21" s="34" customFormat="1" ht="25.15" customHeight="1" thickBot="1" x14ac:dyDescent="0.3">
      <c r="A31" s="68">
        <v>20</v>
      </c>
      <c r="B31" s="69" t="s">
        <v>161</v>
      </c>
      <c r="C31" s="35">
        <v>1</v>
      </c>
      <c r="D31" s="36">
        <f t="shared" si="5"/>
        <v>0</v>
      </c>
      <c r="E31" s="37">
        <f t="shared" si="6"/>
        <v>0.83333333333333337</v>
      </c>
      <c r="F31" s="38">
        <f t="shared" si="7"/>
        <v>30</v>
      </c>
      <c r="G31" s="39">
        <v>5</v>
      </c>
      <c r="H31" s="40">
        <f t="shared" si="8"/>
        <v>25</v>
      </c>
      <c r="I31" s="41"/>
      <c r="J31" s="41"/>
      <c r="K31" s="41"/>
      <c r="L31" s="41">
        <v>9</v>
      </c>
      <c r="M31" s="41"/>
      <c r="N31" s="41"/>
      <c r="O31" s="41">
        <v>16</v>
      </c>
      <c r="P31" s="43"/>
      <c r="Q31" s="42" t="s">
        <v>31</v>
      </c>
      <c r="R31" s="48" t="s">
        <v>60</v>
      </c>
      <c r="S31" s="140" t="s">
        <v>91</v>
      </c>
      <c r="T31" s="141" t="s">
        <v>92</v>
      </c>
    </row>
    <row r="32" spans="1:21" ht="24.95" customHeight="1" thickBot="1" x14ac:dyDescent="0.3">
      <c r="A32" s="260" t="s">
        <v>162</v>
      </c>
      <c r="B32" s="261"/>
      <c r="C32" s="6">
        <f t="shared" ref="C32:P32" si="9">SUM(C21:C31)</f>
        <v>20</v>
      </c>
      <c r="D32" s="130">
        <f t="shared" si="9"/>
        <v>0</v>
      </c>
      <c r="E32" s="130">
        <f t="shared" si="9"/>
        <v>14.78888888888889</v>
      </c>
      <c r="F32" s="6">
        <f t="shared" si="9"/>
        <v>551</v>
      </c>
      <c r="G32" s="6">
        <f t="shared" si="9"/>
        <v>141</v>
      </c>
      <c r="H32" s="6">
        <f t="shared" si="9"/>
        <v>410</v>
      </c>
      <c r="I32" s="6">
        <f t="shared" si="9"/>
        <v>123</v>
      </c>
      <c r="J32" s="6">
        <f t="shared" si="9"/>
        <v>0</v>
      </c>
      <c r="K32" s="6">
        <f t="shared" si="9"/>
        <v>0</v>
      </c>
      <c r="L32" s="6">
        <f t="shared" si="9"/>
        <v>134</v>
      </c>
      <c r="M32" s="6">
        <f t="shared" si="9"/>
        <v>0</v>
      </c>
      <c r="N32" s="6">
        <f t="shared" si="9"/>
        <v>0</v>
      </c>
      <c r="O32" s="6">
        <f t="shared" si="9"/>
        <v>153</v>
      </c>
      <c r="P32" s="6">
        <f t="shared" si="9"/>
        <v>0</v>
      </c>
      <c r="Q32" s="121"/>
      <c r="R32" s="122"/>
      <c r="S32" s="123"/>
      <c r="T32" s="124"/>
    </row>
    <row r="33" spans="1:22" s="34" customFormat="1" ht="24.95" customHeight="1" x14ac:dyDescent="0.25">
      <c r="A33" s="68">
        <v>21</v>
      </c>
      <c r="B33" s="157" t="s">
        <v>84</v>
      </c>
      <c r="C33" s="30">
        <v>2</v>
      </c>
      <c r="D33" s="22">
        <f>(J33+K33+M33+N33)*C33/F33</f>
        <v>0</v>
      </c>
      <c r="E33" s="23">
        <f>(I33-K33+L33-N33+O33)*C33/F33</f>
        <v>1.2</v>
      </c>
      <c r="F33" s="24">
        <f>G33+H33</f>
        <v>50</v>
      </c>
      <c r="G33" s="31">
        <v>20</v>
      </c>
      <c r="H33" s="26">
        <f>I33+L33+O33</f>
        <v>30</v>
      </c>
      <c r="I33" s="32"/>
      <c r="J33" s="32"/>
      <c r="K33" s="32"/>
      <c r="L33" s="32">
        <v>30</v>
      </c>
      <c r="M33" s="32"/>
      <c r="N33" s="32"/>
      <c r="O33" s="32"/>
      <c r="P33" s="32"/>
      <c r="Q33" s="33"/>
      <c r="R33" s="48" t="s">
        <v>60</v>
      </c>
      <c r="S33" s="145" t="s">
        <v>48</v>
      </c>
      <c r="T33" s="141" t="s">
        <v>255</v>
      </c>
      <c r="U33" s="29"/>
    </row>
    <row r="34" spans="1:22" s="34" customFormat="1" ht="23.25" customHeight="1" x14ac:dyDescent="0.25">
      <c r="A34" s="68">
        <v>22</v>
      </c>
      <c r="B34" s="69" t="s">
        <v>95</v>
      </c>
      <c r="C34" s="35">
        <v>2</v>
      </c>
      <c r="D34" s="36">
        <f>(J34+K34+M34+N34)*C34/F34</f>
        <v>0</v>
      </c>
      <c r="E34" s="37">
        <f>(I34-K34+L34-N34+O34)*C34/F34</f>
        <v>1.2</v>
      </c>
      <c r="F34" s="38">
        <f>G34+H34</f>
        <v>50</v>
      </c>
      <c r="G34" s="39">
        <v>20</v>
      </c>
      <c r="H34" s="40">
        <f>I34+L34+O34</f>
        <v>30</v>
      </c>
      <c r="I34" s="41"/>
      <c r="J34" s="41"/>
      <c r="K34" s="41"/>
      <c r="L34" s="41">
        <v>30</v>
      </c>
      <c r="M34" s="41"/>
      <c r="N34" s="41"/>
      <c r="O34" s="41"/>
      <c r="P34" s="43"/>
      <c r="Q34" s="42"/>
      <c r="R34" s="48" t="s">
        <v>60</v>
      </c>
      <c r="S34" s="145" t="s">
        <v>38</v>
      </c>
      <c r="T34" s="142" t="s">
        <v>203</v>
      </c>
    </row>
    <row r="37" spans="1:22" s="213" customFormat="1" ht="24.75" customHeight="1" x14ac:dyDescent="0.25">
      <c r="A37" s="223">
        <v>27</v>
      </c>
      <c r="B37" s="224" t="s">
        <v>66</v>
      </c>
      <c r="C37" s="201">
        <v>2</v>
      </c>
      <c r="D37" s="202">
        <f t="shared" ref="D37:D43" si="10">(J37+K37+M37+N37)*C37/F37</f>
        <v>0</v>
      </c>
      <c r="E37" s="203">
        <f t="shared" ref="E37:E43" si="11">(I37-K37+L37-N37+O37)*C37/F37</f>
        <v>1.2</v>
      </c>
      <c r="F37" s="214">
        <f t="shared" ref="F37:F43" si="12">G37+H37</f>
        <v>50</v>
      </c>
      <c r="G37" s="205">
        <v>20</v>
      </c>
      <c r="H37" s="215">
        <f>I37+L37+O37</f>
        <v>30</v>
      </c>
      <c r="I37" s="207"/>
      <c r="J37" s="207"/>
      <c r="K37" s="207"/>
      <c r="L37" s="207">
        <v>30</v>
      </c>
      <c r="M37" s="207"/>
      <c r="N37" s="207"/>
      <c r="O37" s="207"/>
      <c r="P37" s="208"/>
      <c r="Q37" s="209"/>
      <c r="R37" s="210" t="s">
        <v>60</v>
      </c>
      <c r="S37" s="225" t="s">
        <v>38</v>
      </c>
      <c r="T37" s="226" t="s">
        <v>203</v>
      </c>
      <c r="U37" s="227"/>
      <c r="V37" s="227"/>
    </row>
    <row r="38" spans="1:22" s="213" customFormat="1" ht="32.25" customHeight="1" x14ac:dyDescent="0.25">
      <c r="A38" s="223">
        <v>30</v>
      </c>
      <c r="B38" s="224" t="s">
        <v>70</v>
      </c>
      <c r="C38" s="201">
        <v>2</v>
      </c>
      <c r="D38" s="202">
        <f t="shared" si="10"/>
        <v>0</v>
      </c>
      <c r="E38" s="203">
        <f t="shared" si="11"/>
        <v>1.2</v>
      </c>
      <c r="F38" s="214">
        <f t="shared" si="12"/>
        <v>50</v>
      </c>
      <c r="G38" s="205">
        <v>20</v>
      </c>
      <c r="H38" s="215">
        <f>I38+L38+O38</f>
        <v>30</v>
      </c>
      <c r="I38" s="207">
        <v>16</v>
      </c>
      <c r="J38" s="207"/>
      <c r="K38" s="207"/>
      <c r="L38" s="207"/>
      <c r="M38" s="207"/>
      <c r="N38" s="207"/>
      <c r="O38" s="207">
        <v>14</v>
      </c>
      <c r="P38" s="208"/>
      <c r="Q38" s="209" t="s">
        <v>32</v>
      </c>
      <c r="R38" s="210" t="s">
        <v>60</v>
      </c>
      <c r="S38" s="228" t="s">
        <v>198</v>
      </c>
      <c r="T38" s="229" t="s">
        <v>231</v>
      </c>
      <c r="U38" s="227"/>
      <c r="V38" s="227"/>
    </row>
    <row r="39" spans="1:22" s="235" customFormat="1" ht="18.600000000000001" customHeight="1" x14ac:dyDescent="0.25">
      <c r="A39" s="210">
        <v>25</v>
      </c>
      <c r="B39" s="230" t="s">
        <v>191</v>
      </c>
      <c r="C39" s="231">
        <v>2</v>
      </c>
      <c r="D39" s="202">
        <f t="shared" si="10"/>
        <v>0</v>
      </c>
      <c r="E39" s="203">
        <f t="shared" si="11"/>
        <v>1.6</v>
      </c>
      <c r="F39" s="214">
        <f t="shared" si="12"/>
        <v>50</v>
      </c>
      <c r="G39" s="231">
        <v>10</v>
      </c>
      <c r="H39" s="231">
        <v>40</v>
      </c>
      <c r="I39" s="231"/>
      <c r="J39" s="231"/>
      <c r="K39" s="231"/>
      <c r="L39" s="231"/>
      <c r="M39" s="231"/>
      <c r="N39" s="231"/>
      <c r="O39" s="231">
        <v>40</v>
      </c>
      <c r="P39" s="231"/>
      <c r="Q39" s="232" t="s">
        <v>31</v>
      </c>
      <c r="R39" s="233" t="s">
        <v>60</v>
      </c>
      <c r="S39" s="234" t="s">
        <v>38</v>
      </c>
      <c r="T39" s="234" t="s">
        <v>224</v>
      </c>
    </row>
    <row r="40" spans="1:22" s="34" customFormat="1" ht="24.6" customHeight="1" x14ac:dyDescent="0.25">
      <c r="A40" s="68">
        <v>26</v>
      </c>
      <c r="B40" s="69" t="s">
        <v>89</v>
      </c>
      <c r="C40" s="35">
        <v>2</v>
      </c>
      <c r="D40" s="36">
        <f t="shared" si="10"/>
        <v>0</v>
      </c>
      <c r="E40" s="37">
        <f t="shared" si="11"/>
        <v>1.2</v>
      </c>
      <c r="F40" s="38">
        <f t="shared" si="12"/>
        <v>50</v>
      </c>
      <c r="G40" s="39">
        <v>20</v>
      </c>
      <c r="H40" s="40">
        <f>I40+L40+O40</f>
        <v>30</v>
      </c>
      <c r="I40" s="41"/>
      <c r="J40" s="41"/>
      <c r="K40" s="41"/>
      <c r="L40" s="41">
        <v>30</v>
      </c>
      <c r="M40" s="41"/>
      <c r="N40" s="41"/>
      <c r="O40" s="41"/>
      <c r="P40" s="43"/>
      <c r="Q40" s="42"/>
      <c r="R40" s="48" t="s">
        <v>60</v>
      </c>
      <c r="S40" s="145" t="s">
        <v>38</v>
      </c>
      <c r="T40" s="142" t="s">
        <v>247</v>
      </c>
    </row>
    <row r="41" spans="1:22" s="34" customFormat="1" ht="23.25" customHeight="1" x14ac:dyDescent="0.25">
      <c r="A41" s="78">
        <v>27</v>
      </c>
      <c r="B41" s="158" t="s">
        <v>93</v>
      </c>
      <c r="C41" s="159">
        <v>1</v>
      </c>
      <c r="D41" s="36">
        <f t="shared" si="10"/>
        <v>0</v>
      </c>
      <c r="E41" s="37">
        <f t="shared" si="11"/>
        <v>0.83333333333333337</v>
      </c>
      <c r="F41" s="38">
        <f t="shared" si="12"/>
        <v>30</v>
      </c>
      <c r="G41" s="79">
        <v>5</v>
      </c>
      <c r="H41" s="40">
        <f>I41+L41+O41</f>
        <v>25</v>
      </c>
      <c r="I41" s="80">
        <v>10</v>
      </c>
      <c r="J41" s="80"/>
      <c r="K41" s="80"/>
      <c r="L41" s="80">
        <v>15</v>
      </c>
      <c r="M41" s="80"/>
      <c r="N41" s="80"/>
      <c r="O41" s="80"/>
      <c r="P41" s="81"/>
      <c r="Q41" s="82"/>
      <c r="R41" s="83" t="s">
        <v>60</v>
      </c>
      <c r="S41" s="147" t="s">
        <v>94</v>
      </c>
      <c r="T41" s="146" t="s">
        <v>232</v>
      </c>
    </row>
    <row r="42" spans="1:22" s="34" customFormat="1" ht="23.25" customHeight="1" x14ac:dyDescent="0.25">
      <c r="A42" s="68">
        <v>28</v>
      </c>
      <c r="B42" s="69" t="s">
        <v>90</v>
      </c>
      <c r="C42" s="35">
        <v>6</v>
      </c>
      <c r="D42" s="36">
        <f t="shared" si="10"/>
        <v>0</v>
      </c>
      <c r="E42" s="37">
        <f t="shared" si="11"/>
        <v>6</v>
      </c>
      <c r="F42" s="38">
        <f t="shared" si="12"/>
        <v>150</v>
      </c>
      <c r="G42" s="39"/>
      <c r="H42" s="40">
        <f>I42+L42+O42</f>
        <v>150</v>
      </c>
      <c r="I42" s="41"/>
      <c r="J42" s="41"/>
      <c r="K42" s="41"/>
      <c r="L42" s="41"/>
      <c r="M42" s="41"/>
      <c r="N42" s="41"/>
      <c r="O42" s="41">
        <v>150</v>
      </c>
      <c r="P42" s="43"/>
      <c r="Q42" s="42"/>
      <c r="R42" s="48" t="s">
        <v>60</v>
      </c>
      <c r="T42" s="153" t="s">
        <v>233</v>
      </c>
    </row>
    <row r="43" spans="1:22" s="34" customFormat="1" ht="30.75" customHeight="1" thickBot="1" x14ac:dyDescent="0.3">
      <c r="A43" s="68">
        <v>29</v>
      </c>
      <c r="B43" s="69" t="s">
        <v>142</v>
      </c>
      <c r="C43" s="35">
        <v>1</v>
      </c>
      <c r="D43" s="36">
        <f t="shared" si="10"/>
        <v>0</v>
      </c>
      <c r="E43" s="37">
        <f t="shared" si="11"/>
        <v>0.8</v>
      </c>
      <c r="F43" s="38">
        <f t="shared" si="12"/>
        <v>25</v>
      </c>
      <c r="G43" s="39">
        <v>5</v>
      </c>
      <c r="H43" s="40">
        <f>I43+L43+O43</f>
        <v>20</v>
      </c>
      <c r="I43" s="41"/>
      <c r="J43" s="41"/>
      <c r="K43" s="41"/>
      <c r="L43" s="41">
        <v>20</v>
      </c>
      <c r="M43" s="41"/>
      <c r="N43" s="41"/>
      <c r="O43" s="41"/>
      <c r="P43" s="43"/>
      <c r="Q43" s="42"/>
      <c r="R43" s="48" t="s">
        <v>60</v>
      </c>
      <c r="S43" s="74"/>
      <c r="T43" s="75"/>
    </row>
    <row r="44" spans="1:22" ht="24.95" customHeight="1" thickBot="1" x14ac:dyDescent="0.3">
      <c r="A44" s="260" t="s">
        <v>139</v>
      </c>
      <c r="B44" s="261"/>
      <c r="C44" s="6">
        <f t="shared" ref="C44:P44" si="13">SUM(C33:C43)</f>
        <v>20</v>
      </c>
      <c r="D44" s="6">
        <f t="shared" si="13"/>
        <v>0</v>
      </c>
      <c r="E44" s="130">
        <f t="shared" si="13"/>
        <v>15.233333333333334</v>
      </c>
      <c r="F44" s="6">
        <f t="shared" si="13"/>
        <v>505</v>
      </c>
      <c r="G44" s="6">
        <f t="shared" si="13"/>
        <v>120</v>
      </c>
      <c r="H44" s="6">
        <f t="shared" si="13"/>
        <v>385</v>
      </c>
      <c r="I44" s="6">
        <f t="shared" si="13"/>
        <v>26</v>
      </c>
      <c r="J44" s="6">
        <f t="shared" si="13"/>
        <v>0</v>
      </c>
      <c r="K44" s="6">
        <f t="shared" si="13"/>
        <v>0</v>
      </c>
      <c r="L44" s="6">
        <f t="shared" si="13"/>
        <v>155</v>
      </c>
      <c r="M44" s="6">
        <f t="shared" si="13"/>
        <v>0</v>
      </c>
      <c r="N44" s="6">
        <f t="shared" si="13"/>
        <v>0</v>
      </c>
      <c r="O44" s="6">
        <f t="shared" si="13"/>
        <v>204</v>
      </c>
      <c r="P44" s="6">
        <f t="shared" si="13"/>
        <v>0</v>
      </c>
      <c r="Q44" s="121"/>
      <c r="R44" s="122"/>
      <c r="S44" s="125"/>
      <c r="T44" s="124"/>
    </row>
    <row r="45" spans="1:22" ht="26.85" customHeight="1" thickBot="1" x14ac:dyDescent="0.3">
      <c r="A45" s="260" t="s">
        <v>163</v>
      </c>
      <c r="B45" s="261"/>
      <c r="C45" s="6">
        <f t="shared" ref="C45:P45" si="14">SUM(C20+C32+C44)</f>
        <v>60</v>
      </c>
      <c r="D45" s="130">
        <f t="shared" si="14"/>
        <v>1.037037037037037</v>
      </c>
      <c r="E45" s="130">
        <f t="shared" si="14"/>
        <v>45.225925925925928</v>
      </c>
      <c r="F45" s="6">
        <f t="shared" si="14"/>
        <v>1621</v>
      </c>
      <c r="G45" s="6">
        <f t="shared" si="14"/>
        <v>390</v>
      </c>
      <c r="H45" s="6">
        <f t="shared" si="14"/>
        <v>1231</v>
      </c>
      <c r="I45" s="6">
        <f t="shared" si="14"/>
        <v>318</v>
      </c>
      <c r="J45" s="6">
        <f t="shared" si="14"/>
        <v>24</v>
      </c>
      <c r="K45" s="6">
        <f t="shared" si="14"/>
        <v>6</v>
      </c>
      <c r="L45" s="6">
        <f t="shared" si="14"/>
        <v>371</v>
      </c>
      <c r="M45" s="6">
        <f t="shared" si="14"/>
        <v>0</v>
      </c>
      <c r="N45" s="6">
        <f t="shared" si="14"/>
        <v>0</v>
      </c>
      <c r="O45" s="6">
        <f t="shared" si="14"/>
        <v>542</v>
      </c>
      <c r="P45" s="6">
        <f t="shared" si="14"/>
        <v>0</v>
      </c>
      <c r="Q45" s="84"/>
      <c r="R45" s="85"/>
      <c r="S45" s="86" t="s">
        <v>12</v>
      </c>
      <c r="T45" s="87" t="s">
        <v>12</v>
      </c>
    </row>
    <row r="48" spans="1:22" s="220" customFormat="1" ht="12.75" x14ac:dyDescent="0.2">
      <c r="A48" s="216"/>
      <c r="B48" s="216" t="s">
        <v>96</v>
      </c>
      <c r="C48" s="217">
        <v>1</v>
      </c>
      <c r="D48" s="217"/>
      <c r="E48" s="217"/>
      <c r="F48" s="217"/>
      <c r="G48" s="217">
        <v>10</v>
      </c>
      <c r="H48" s="217">
        <v>20</v>
      </c>
      <c r="I48" s="217"/>
      <c r="J48" s="217"/>
      <c r="K48" s="217"/>
      <c r="L48" s="217">
        <v>20</v>
      </c>
      <c r="M48" s="217"/>
      <c r="N48" s="217"/>
      <c r="O48" s="217"/>
      <c r="P48" s="217"/>
      <c r="Q48" s="218"/>
      <c r="R48" s="218" t="s">
        <v>60</v>
      </c>
      <c r="S48" s="219" t="s">
        <v>55</v>
      </c>
      <c r="T48" s="219" t="s">
        <v>97</v>
      </c>
    </row>
    <row r="49" spans="1:20" s="222" customFormat="1" ht="12.75" x14ac:dyDescent="0.2">
      <c r="A49" s="216"/>
      <c r="B49" s="216" t="s">
        <v>98</v>
      </c>
      <c r="C49" s="217">
        <v>2</v>
      </c>
      <c r="D49" s="221"/>
      <c r="E49" s="221"/>
      <c r="F49" s="221"/>
      <c r="G49" s="217">
        <v>20</v>
      </c>
      <c r="H49" s="217">
        <v>30</v>
      </c>
      <c r="I49" s="217">
        <v>20</v>
      </c>
      <c r="J49" s="217"/>
      <c r="K49" s="217"/>
      <c r="L49" s="217"/>
      <c r="M49" s="217"/>
      <c r="N49" s="217"/>
      <c r="O49" s="217">
        <v>10</v>
      </c>
      <c r="P49" s="217"/>
      <c r="Q49" s="218" t="s">
        <v>32</v>
      </c>
      <c r="R49" s="218" t="s">
        <v>60</v>
      </c>
      <c r="S49" s="219" t="s">
        <v>99</v>
      </c>
      <c r="T49" s="219" t="s">
        <v>100</v>
      </c>
    </row>
    <row r="50" spans="1:20" x14ac:dyDescent="0.25">
      <c r="B50" s="88" t="s">
        <v>115</v>
      </c>
    </row>
    <row r="51" spans="1:20" x14ac:dyDescent="0.25">
      <c r="B51" s="16" t="s">
        <v>67</v>
      </c>
    </row>
  </sheetData>
  <mergeCells count="45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32:B32"/>
    <mergeCell ref="A44:B44"/>
    <mergeCell ref="R9:R10"/>
    <mergeCell ref="S9:S10"/>
    <mergeCell ref="T9:T10"/>
    <mergeCell ref="O9:O10"/>
    <mergeCell ref="P9:P10"/>
    <mergeCell ref="I7:K7"/>
    <mergeCell ref="L7:N7"/>
    <mergeCell ref="O7:Q7"/>
    <mergeCell ref="Q9:Q10"/>
    <mergeCell ref="A45:B45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A20:B20"/>
  </mergeCells>
  <pageMargins left="0.7" right="0.7" top="0.75" bottom="0.75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8"/>
  <sheetViews>
    <sheetView zoomScale="90" zoomScaleNormal="90" workbookViewId="0">
      <selection activeCell="S11" sqref="S1:U1048576"/>
    </sheetView>
  </sheetViews>
  <sheetFormatPr defaultColWidth="9.140625" defaultRowHeight="15" x14ac:dyDescent="0.25"/>
  <cols>
    <col min="1" max="1" width="4.5703125" customWidth="1"/>
    <col min="2" max="2" width="38.7109375" style="16" customWidth="1"/>
    <col min="3" max="16" width="10.7109375" style="7" customWidth="1"/>
    <col min="17" max="17" width="10.7109375" customWidth="1"/>
    <col min="18" max="18" width="19.28515625" style="18" customWidth="1"/>
    <col min="19" max="19" width="22.28515625" style="258" hidden="1" customWidth="1"/>
    <col min="20" max="20" width="24.85546875" style="258" hidden="1" customWidth="1"/>
    <col min="21" max="21" width="15.5703125" style="240" hidden="1" customWidth="1"/>
  </cols>
  <sheetData>
    <row r="1" spans="1:21" ht="20.25" thickTop="1" thickBot="1" x14ac:dyDescent="0.35">
      <c r="A1" s="309" t="s">
        <v>122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1"/>
    </row>
    <row r="2" spans="1:21" ht="18.75" x14ac:dyDescent="0.3">
      <c r="A2" s="312" t="s">
        <v>45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4"/>
    </row>
    <row r="3" spans="1:21" ht="19.5" thickBot="1" x14ac:dyDescent="0.35">
      <c r="A3" s="280" t="s">
        <v>26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2"/>
    </row>
    <row r="4" spans="1:21" ht="31.9" customHeight="1" x14ac:dyDescent="0.25">
      <c r="A4" s="375" t="s">
        <v>197</v>
      </c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291" t="s">
        <v>101</v>
      </c>
      <c r="M4" s="291"/>
      <c r="N4" s="291"/>
      <c r="O4" s="291"/>
      <c r="P4" s="291"/>
      <c r="Q4" s="291"/>
      <c r="R4" s="377" t="s">
        <v>261</v>
      </c>
      <c r="S4" s="378"/>
      <c r="T4" s="379"/>
    </row>
    <row r="5" spans="1:21" ht="15.75" thickBot="1" x14ac:dyDescent="0.3">
      <c r="A5" s="364" t="s">
        <v>262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292" t="s">
        <v>28</v>
      </c>
      <c r="M5" s="292"/>
      <c r="N5" s="292"/>
      <c r="O5" s="292"/>
      <c r="P5" s="292"/>
      <c r="Q5" s="292"/>
      <c r="R5" s="366" t="s">
        <v>29</v>
      </c>
      <c r="S5" s="367"/>
      <c r="T5" s="368"/>
    </row>
    <row r="6" spans="1:21" x14ac:dyDescent="0.25">
      <c r="A6" s="349" t="s">
        <v>13</v>
      </c>
      <c r="B6" s="322" t="s">
        <v>11</v>
      </c>
      <c r="C6" s="298" t="s">
        <v>3</v>
      </c>
      <c r="D6" s="299"/>
      <c r="E6" s="300"/>
      <c r="F6" s="325" t="s">
        <v>18</v>
      </c>
      <c r="G6" s="325" t="s">
        <v>14</v>
      </c>
      <c r="H6" s="295" t="s">
        <v>17</v>
      </c>
      <c r="I6" s="296"/>
      <c r="J6" s="296"/>
      <c r="K6" s="296"/>
      <c r="L6" s="296"/>
      <c r="M6" s="296"/>
      <c r="N6" s="296"/>
      <c r="O6" s="296"/>
      <c r="P6" s="296"/>
      <c r="Q6" s="297"/>
      <c r="R6" s="328" t="s">
        <v>4</v>
      </c>
      <c r="S6" s="369" t="s">
        <v>79</v>
      </c>
      <c r="T6" s="372" t="s">
        <v>5</v>
      </c>
    </row>
    <row r="7" spans="1:21" x14ac:dyDescent="0.25">
      <c r="A7" s="350"/>
      <c r="B7" s="323"/>
      <c r="C7" s="340" t="s">
        <v>3</v>
      </c>
      <c r="D7" s="303" t="s">
        <v>22</v>
      </c>
      <c r="E7" s="301" t="s">
        <v>19</v>
      </c>
      <c r="F7" s="326"/>
      <c r="G7" s="326"/>
      <c r="H7" s="293" t="s">
        <v>16</v>
      </c>
      <c r="I7" s="285" t="s">
        <v>0</v>
      </c>
      <c r="J7" s="285"/>
      <c r="K7" s="285"/>
      <c r="L7" s="337" t="s">
        <v>1</v>
      </c>
      <c r="M7" s="338"/>
      <c r="N7" s="339"/>
      <c r="O7" s="286" t="s">
        <v>2</v>
      </c>
      <c r="P7" s="286"/>
      <c r="Q7" s="287"/>
      <c r="R7" s="329"/>
      <c r="S7" s="370"/>
      <c r="T7" s="373"/>
    </row>
    <row r="8" spans="1:21" s="1" customFormat="1" ht="61.9" customHeight="1" thickBot="1" x14ac:dyDescent="0.3">
      <c r="A8" s="351"/>
      <c r="B8" s="324"/>
      <c r="C8" s="341"/>
      <c r="D8" s="304"/>
      <c r="E8" s="302"/>
      <c r="F8" s="327"/>
      <c r="G8" s="327"/>
      <c r="H8" s="294"/>
      <c r="I8" s="4" t="s">
        <v>8</v>
      </c>
      <c r="J8" s="4" t="s">
        <v>21</v>
      </c>
      <c r="K8" s="5" t="s">
        <v>6</v>
      </c>
      <c r="L8" s="4" t="s">
        <v>9</v>
      </c>
      <c r="M8" s="4" t="s">
        <v>21</v>
      </c>
      <c r="N8" s="4" t="s">
        <v>6</v>
      </c>
      <c r="O8" s="4" t="s">
        <v>10</v>
      </c>
      <c r="P8" s="5" t="s">
        <v>15</v>
      </c>
      <c r="Q8" s="2" t="s">
        <v>7</v>
      </c>
      <c r="R8" s="330"/>
      <c r="S8" s="371"/>
      <c r="T8" s="374"/>
      <c r="U8" s="241"/>
    </row>
    <row r="9" spans="1:21" s="3" customFormat="1" ht="12" x14ac:dyDescent="0.25">
      <c r="A9" s="342">
        <v>1</v>
      </c>
      <c r="B9" s="307">
        <v>2</v>
      </c>
      <c r="C9" s="278">
        <v>3</v>
      </c>
      <c r="D9" s="65">
        <v>4</v>
      </c>
      <c r="E9" s="9">
        <v>5</v>
      </c>
      <c r="F9" s="66">
        <v>6</v>
      </c>
      <c r="G9" s="268">
        <v>7</v>
      </c>
      <c r="H9" s="67">
        <v>8</v>
      </c>
      <c r="I9" s="266">
        <v>9</v>
      </c>
      <c r="J9" s="276">
        <v>10</v>
      </c>
      <c r="K9" s="266">
        <v>11</v>
      </c>
      <c r="L9" s="266">
        <v>12</v>
      </c>
      <c r="M9" s="276">
        <v>13</v>
      </c>
      <c r="N9" s="266">
        <v>14</v>
      </c>
      <c r="O9" s="266">
        <v>15</v>
      </c>
      <c r="P9" s="266">
        <v>16</v>
      </c>
      <c r="Q9" s="270">
        <v>17</v>
      </c>
      <c r="R9" s="272">
        <v>18</v>
      </c>
      <c r="S9" s="360">
        <v>19</v>
      </c>
      <c r="T9" s="362">
        <v>20</v>
      </c>
      <c r="U9" s="241"/>
    </row>
    <row r="10" spans="1:21" s="1" customFormat="1" ht="45.75" thickBot="1" x14ac:dyDescent="0.3">
      <c r="A10" s="343"/>
      <c r="B10" s="308"/>
      <c r="C10" s="279"/>
      <c r="D10" s="12" t="s">
        <v>23</v>
      </c>
      <c r="E10" s="13" t="s">
        <v>25</v>
      </c>
      <c r="F10" s="14" t="s">
        <v>20</v>
      </c>
      <c r="G10" s="269"/>
      <c r="H10" s="15" t="s">
        <v>24</v>
      </c>
      <c r="I10" s="267"/>
      <c r="J10" s="277"/>
      <c r="K10" s="267"/>
      <c r="L10" s="267"/>
      <c r="M10" s="277"/>
      <c r="N10" s="267"/>
      <c r="O10" s="267"/>
      <c r="P10" s="267"/>
      <c r="Q10" s="271"/>
      <c r="R10" s="344"/>
      <c r="S10" s="361"/>
      <c r="T10" s="363"/>
      <c r="U10" s="241"/>
    </row>
    <row r="11" spans="1:21" s="29" customFormat="1" ht="31.9" customHeight="1" x14ac:dyDescent="0.25">
      <c r="A11" s="20">
        <v>1</v>
      </c>
      <c r="B11" s="90" t="s">
        <v>123</v>
      </c>
      <c r="C11" s="21">
        <v>3</v>
      </c>
      <c r="D11" s="22">
        <f t="shared" ref="D11:D21" si="0">(J11+K11+M11+N11)*C11/F11</f>
        <v>0</v>
      </c>
      <c r="E11" s="23">
        <f t="shared" ref="E11:E21" si="1">(I11-K11+L11-N11+O11)*C11/F11</f>
        <v>2.2222222222222223</v>
      </c>
      <c r="F11" s="24">
        <f t="shared" ref="F11:F21" si="2">G11+H11</f>
        <v>81</v>
      </c>
      <c r="G11" s="25">
        <v>21</v>
      </c>
      <c r="H11" s="26">
        <f t="shared" ref="H11:H21" si="3">I11+L11+O11</f>
        <v>60</v>
      </c>
      <c r="I11" s="27">
        <v>15</v>
      </c>
      <c r="J11" s="27"/>
      <c r="K11" s="27"/>
      <c r="L11" s="27"/>
      <c r="M11" s="27"/>
      <c r="N11" s="27"/>
      <c r="O11" s="27">
        <v>45</v>
      </c>
      <c r="P11" s="27"/>
      <c r="Q11" s="28" t="s">
        <v>80</v>
      </c>
      <c r="R11" s="48" t="s">
        <v>61</v>
      </c>
      <c r="S11" s="242" t="s">
        <v>83</v>
      </c>
      <c r="T11" s="243" t="s">
        <v>234</v>
      </c>
      <c r="U11" s="244"/>
    </row>
    <row r="12" spans="1:21" s="29" customFormat="1" ht="25.5" x14ac:dyDescent="0.25">
      <c r="A12" s="20">
        <v>2</v>
      </c>
      <c r="B12" s="90" t="s">
        <v>124</v>
      </c>
      <c r="C12" s="21">
        <v>3</v>
      </c>
      <c r="D12" s="22">
        <f>(J12+K12+M12+N12)*C12/F12</f>
        <v>0</v>
      </c>
      <c r="E12" s="23">
        <f>(I12-K12+L12-N12+O12)*C12/F12</f>
        <v>2.3076923076923075</v>
      </c>
      <c r="F12" s="24">
        <f>G12+H12</f>
        <v>78</v>
      </c>
      <c r="G12" s="25">
        <v>18</v>
      </c>
      <c r="H12" s="26">
        <f>I12+L12+O12</f>
        <v>60</v>
      </c>
      <c r="I12" s="27">
        <v>20</v>
      </c>
      <c r="J12" s="27"/>
      <c r="K12" s="27"/>
      <c r="L12" s="27">
        <v>40</v>
      </c>
      <c r="M12" s="27"/>
      <c r="N12" s="27"/>
      <c r="O12" s="27"/>
      <c r="P12" s="27"/>
      <c r="Q12" s="28"/>
      <c r="R12" s="48" t="s">
        <v>61</v>
      </c>
      <c r="S12" s="242" t="s">
        <v>48</v>
      </c>
      <c r="T12" s="243" t="s">
        <v>253</v>
      </c>
      <c r="U12" s="244"/>
    </row>
    <row r="13" spans="1:21" s="29" customFormat="1" ht="25.5" x14ac:dyDescent="0.25">
      <c r="A13" s="20">
        <v>3</v>
      </c>
      <c r="B13" s="91" t="s">
        <v>126</v>
      </c>
      <c r="C13" s="21">
        <v>6</v>
      </c>
      <c r="D13" s="22">
        <f t="shared" si="0"/>
        <v>1.0344827586206897</v>
      </c>
      <c r="E13" s="23">
        <f t="shared" si="1"/>
        <v>3.6206896551724137</v>
      </c>
      <c r="F13" s="24">
        <f t="shared" si="2"/>
        <v>174</v>
      </c>
      <c r="G13" s="25">
        <v>39</v>
      </c>
      <c r="H13" s="26">
        <f t="shared" si="3"/>
        <v>135</v>
      </c>
      <c r="I13" s="27"/>
      <c r="J13" s="27"/>
      <c r="K13" s="27"/>
      <c r="L13" s="27">
        <v>45</v>
      </c>
      <c r="M13" s="27"/>
      <c r="N13" s="259">
        <v>30</v>
      </c>
      <c r="O13" s="27">
        <v>90</v>
      </c>
      <c r="P13" s="27"/>
      <c r="Q13" s="28" t="s">
        <v>32</v>
      </c>
      <c r="R13" s="48" t="s">
        <v>61</v>
      </c>
      <c r="S13" s="242" t="s">
        <v>48</v>
      </c>
      <c r="T13" s="243" t="s">
        <v>260</v>
      </c>
      <c r="U13" s="244" t="s">
        <v>252</v>
      </c>
    </row>
    <row r="14" spans="1:21" s="34" customFormat="1" ht="28.9" customHeight="1" x14ac:dyDescent="0.25">
      <c r="A14" s="20">
        <v>4</v>
      </c>
      <c r="B14" s="92" t="s">
        <v>127</v>
      </c>
      <c r="C14" s="30">
        <v>2</v>
      </c>
      <c r="D14" s="22">
        <f t="shared" si="0"/>
        <v>0</v>
      </c>
      <c r="E14" s="23">
        <f t="shared" si="1"/>
        <v>1.2</v>
      </c>
      <c r="F14" s="24">
        <f t="shared" si="2"/>
        <v>50</v>
      </c>
      <c r="G14" s="31">
        <v>20</v>
      </c>
      <c r="H14" s="26">
        <f t="shared" si="3"/>
        <v>30</v>
      </c>
      <c r="I14" s="32">
        <v>12</v>
      </c>
      <c r="J14" s="32"/>
      <c r="K14" s="32"/>
      <c r="L14" s="32"/>
      <c r="M14" s="32"/>
      <c r="N14" s="32"/>
      <c r="O14" s="32">
        <v>18</v>
      </c>
      <c r="P14" s="32"/>
      <c r="Q14" s="33" t="s">
        <v>31</v>
      </c>
      <c r="R14" s="48" t="s">
        <v>60</v>
      </c>
      <c r="S14" s="211" t="s">
        <v>83</v>
      </c>
      <c r="T14" s="212" t="s">
        <v>235</v>
      </c>
      <c r="U14" s="213"/>
    </row>
    <row r="15" spans="1:21" s="34" customFormat="1" ht="27" customHeight="1" x14ac:dyDescent="0.25">
      <c r="A15" s="20">
        <v>5</v>
      </c>
      <c r="B15" s="94" t="s">
        <v>128</v>
      </c>
      <c r="C15" s="30">
        <v>3</v>
      </c>
      <c r="D15" s="22">
        <f>(J15+K15+M15+N15)*C15/F15</f>
        <v>0</v>
      </c>
      <c r="E15" s="23">
        <f>(I15-K15+L15-N15+O15)*C15/F15</f>
        <v>2</v>
      </c>
      <c r="F15" s="24">
        <f>G15+H15</f>
        <v>75</v>
      </c>
      <c r="G15" s="31">
        <v>25</v>
      </c>
      <c r="H15" s="26">
        <f>I15+L15+O15</f>
        <v>50</v>
      </c>
      <c r="I15" s="32">
        <v>10</v>
      </c>
      <c r="J15" s="32"/>
      <c r="K15" s="32"/>
      <c r="L15" s="32">
        <v>10</v>
      </c>
      <c r="M15" s="32"/>
      <c r="N15" s="32"/>
      <c r="O15" s="32">
        <v>30</v>
      </c>
      <c r="P15" s="32"/>
      <c r="Q15" s="33" t="s">
        <v>32</v>
      </c>
      <c r="R15" s="48" t="s">
        <v>60</v>
      </c>
      <c r="S15" s="211" t="s">
        <v>114</v>
      </c>
      <c r="T15" s="212" t="s">
        <v>236</v>
      </c>
      <c r="U15" s="213"/>
    </row>
    <row r="16" spans="1:21" s="34" customFormat="1" ht="27" thickBot="1" x14ac:dyDescent="0.3">
      <c r="A16" s="20">
        <v>6</v>
      </c>
      <c r="B16" s="94" t="s">
        <v>129</v>
      </c>
      <c r="C16" s="35">
        <v>3</v>
      </c>
      <c r="D16" s="36">
        <f>(J16+K16+M16+N16)*C16/F16</f>
        <v>0.4</v>
      </c>
      <c r="E16" s="37">
        <f>(I16-K16+L16-N16+O16)*C16/F16</f>
        <v>1.6</v>
      </c>
      <c r="F16" s="38">
        <f>G16+H16</f>
        <v>75</v>
      </c>
      <c r="G16" s="39">
        <v>25</v>
      </c>
      <c r="H16" s="40">
        <f>I16+L16+O16</f>
        <v>50</v>
      </c>
      <c r="I16" s="41">
        <v>10</v>
      </c>
      <c r="J16" s="41"/>
      <c r="K16" s="80">
        <v>10</v>
      </c>
      <c r="L16" s="41">
        <v>10</v>
      </c>
      <c r="M16" s="41"/>
      <c r="N16" s="41"/>
      <c r="O16" s="41">
        <v>30</v>
      </c>
      <c r="P16" s="41"/>
      <c r="Q16" s="42" t="s">
        <v>32</v>
      </c>
      <c r="R16" s="48" t="s">
        <v>60</v>
      </c>
      <c r="S16" s="211" t="s">
        <v>48</v>
      </c>
      <c r="T16" s="212" t="s">
        <v>237</v>
      </c>
      <c r="U16" s="244" t="s">
        <v>252</v>
      </c>
    </row>
    <row r="17" spans="1:21" ht="24.95" customHeight="1" thickBot="1" x14ac:dyDescent="0.3">
      <c r="A17" s="260" t="s">
        <v>137</v>
      </c>
      <c r="B17" s="261"/>
      <c r="C17" s="6">
        <f t="shared" ref="C17:P17" si="4">SUM(C11:C16)</f>
        <v>20</v>
      </c>
      <c r="D17" s="130">
        <f t="shared" si="4"/>
        <v>1.4344827586206899</v>
      </c>
      <c r="E17" s="119">
        <f t="shared" si="4"/>
        <v>12.950604185086943</v>
      </c>
      <c r="F17" s="6">
        <f t="shared" si="4"/>
        <v>533</v>
      </c>
      <c r="G17" s="120">
        <f t="shared" si="4"/>
        <v>148</v>
      </c>
      <c r="H17" s="6">
        <f t="shared" si="4"/>
        <v>385</v>
      </c>
      <c r="I17" s="6">
        <f t="shared" si="4"/>
        <v>67</v>
      </c>
      <c r="J17" s="6">
        <f t="shared" si="4"/>
        <v>0</v>
      </c>
      <c r="K17" s="6">
        <f t="shared" si="4"/>
        <v>10</v>
      </c>
      <c r="L17" s="6">
        <f t="shared" si="4"/>
        <v>105</v>
      </c>
      <c r="M17" s="6">
        <f t="shared" si="4"/>
        <v>0</v>
      </c>
      <c r="N17" s="6">
        <f t="shared" si="4"/>
        <v>30</v>
      </c>
      <c r="O17" s="6">
        <f t="shared" si="4"/>
        <v>213</v>
      </c>
      <c r="P17" s="6">
        <f t="shared" si="4"/>
        <v>0</v>
      </c>
      <c r="Q17" s="121"/>
      <c r="R17" s="122"/>
      <c r="S17" s="245"/>
      <c r="T17" s="246"/>
    </row>
    <row r="18" spans="1:21" s="133" customFormat="1" ht="34.15" customHeight="1" x14ac:dyDescent="0.25">
      <c r="A18" s="162">
        <v>7</v>
      </c>
      <c r="B18" s="160" t="s">
        <v>125</v>
      </c>
      <c r="C18" s="163">
        <v>3</v>
      </c>
      <c r="D18" s="164">
        <f>(J18+K18+M18+N18)*C18/F18</f>
        <v>0</v>
      </c>
      <c r="E18" s="165">
        <f>(I18-K18+L18-N18+O18)*C18/F18</f>
        <v>1.9186046511627908</v>
      </c>
      <c r="F18" s="166">
        <f>G18+H18</f>
        <v>86</v>
      </c>
      <c r="G18" s="167">
        <v>31</v>
      </c>
      <c r="H18" s="168">
        <f>I18+L18+O18</f>
        <v>55</v>
      </c>
      <c r="I18" s="169">
        <v>10</v>
      </c>
      <c r="J18" s="169"/>
      <c r="K18" s="169"/>
      <c r="L18" s="169"/>
      <c r="M18" s="169"/>
      <c r="N18" s="169"/>
      <c r="O18" s="169">
        <v>45</v>
      </c>
      <c r="P18" s="169"/>
      <c r="Q18" s="170" t="s">
        <v>32</v>
      </c>
      <c r="R18" s="171" t="s">
        <v>61</v>
      </c>
      <c r="S18" s="247" t="s">
        <v>81</v>
      </c>
      <c r="T18" s="248" t="s">
        <v>238</v>
      </c>
      <c r="U18" s="249"/>
    </row>
    <row r="19" spans="1:21" s="29" customFormat="1" ht="25.5" x14ac:dyDescent="0.25">
      <c r="A19" s="20">
        <v>8</v>
      </c>
      <c r="B19" s="90" t="s">
        <v>131</v>
      </c>
      <c r="C19" s="21">
        <v>2</v>
      </c>
      <c r="D19" s="22">
        <f>(J19+K19+M19+N19)*C19/F19</f>
        <v>0.18518518518518517</v>
      </c>
      <c r="E19" s="23">
        <f>(I19-K19+L19-N19+O19)*C19/F19</f>
        <v>1.1111111111111112</v>
      </c>
      <c r="F19" s="24">
        <f>G19+H19</f>
        <v>54</v>
      </c>
      <c r="G19" s="25">
        <v>19</v>
      </c>
      <c r="H19" s="26">
        <f>I19+L19+O19</f>
        <v>35</v>
      </c>
      <c r="I19" s="27">
        <v>5</v>
      </c>
      <c r="J19" s="27"/>
      <c r="K19" s="259">
        <v>5</v>
      </c>
      <c r="L19" s="27">
        <v>10</v>
      </c>
      <c r="M19" s="27"/>
      <c r="N19" s="27"/>
      <c r="O19" s="27">
        <v>20</v>
      </c>
      <c r="P19" s="27"/>
      <c r="Q19" s="28" t="s">
        <v>32</v>
      </c>
      <c r="R19" s="48" t="s">
        <v>60</v>
      </c>
      <c r="S19" s="242" t="s">
        <v>48</v>
      </c>
      <c r="T19" s="243" t="s">
        <v>239</v>
      </c>
      <c r="U19" s="244" t="s">
        <v>252</v>
      </c>
    </row>
    <row r="20" spans="1:21" s="29" customFormat="1" ht="25.5" x14ac:dyDescent="0.25">
      <c r="A20" s="20">
        <v>9</v>
      </c>
      <c r="B20" s="90" t="s">
        <v>132</v>
      </c>
      <c r="C20" s="21">
        <v>4</v>
      </c>
      <c r="D20" s="22">
        <f>(J20+K20+M20+N20)*C20/F20</f>
        <v>0</v>
      </c>
      <c r="E20" s="23">
        <f>(I20-K20+L20-N20+O20)*C20/F20</f>
        <v>2.4</v>
      </c>
      <c r="F20" s="24">
        <f>G20+H20</f>
        <v>100</v>
      </c>
      <c r="G20" s="25">
        <v>40</v>
      </c>
      <c r="H20" s="26">
        <f>I20+L20+O20</f>
        <v>60</v>
      </c>
      <c r="I20" s="27">
        <v>30</v>
      </c>
      <c r="J20" s="27"/>
      <c r="K20" s="27"/>
      <c r="L20" s="27">
        <v>20</v>
      </c>
      <c r="M20" s="27"/>
      <c r="N20" s="27"/>
      <c r="O20" s="27">
        <v>10</v>
      </c>
      <c r="P20" s="27"/>
      <c r="Q20" s="28" t="s">
        <v>31</v>
      </c>
      <c r="R20" s="48" t="s">
        <v>61</v>
      </c>
      <c r="S20" s="242" t="s">
        <v>48</v>
      </c>
      <c r="T20" s="243" t="s">
        <v>240</v>
      </c>
      <c r="U20" s="244"/>
    </row>
    <row r="21" spans="1:21" s="34" customFormat="1" ht="26.25" x14ac:dyDescent="0.25">
      <c r="A21" s="20">
        <v>10</v>
      </c>
      <c r="B21" s="93" t="s">
        <v>133</v>
      </c>
      <c r="C21" s="30">
        <v>4</v>
      </c>
      <c r="D21" s="22">
        <f t="shared" si="0"/>
        <v>0</v>
      </c>
      <c r="E21" s="23">
        <f t="shared" si="1"/>
        <v>2.4</v>
      </c>
      <c r="F21" s="24">
        <f t="shared" si="2"/>
        <v>100</v>
      </c>
      <c r="G21" s="31">
        <v>40</v>
      </c>
      <c r="H21" s="26">
        <f t="shared" si="3"/>
        <v>60</v>
      </c>
      <c r="I21" s="32">
        <v>15</v>
      </c>
      <c r="J21" s="32"/>
      <c r="K21" s="32"/>
      <c r="L21" s="32">
        <v>30</v>
      </c>
      <c r="M21" s="32"/>
      <c r="N21" s="32"/>
      <c r="O21" s="32">
        <v>15</v>
      </c>
      <c r="P21" s="32"/>
      <c r="Q21" s="33" t="s">
        <v>32</v>
      </c>
      <c r="R21" s="48" t="s">
        <v>61</v>
      </c>
      <c r="S21" s="211" t="s">
        <v>38</v>
      </c>
      <c r="T21" s="250" t="s">
        <v>203</v>
      </c>
      <c r="U21" s="213"/>
    </row>
    <row r="22" spans="1:21" s="34" customFormat="1" ht="28.15" customHeight="1" x14ac:dyDescent="0.25">
      <c r="A22" s="20">
        <v>11</v>
      </c>
      <c r="B22" s="90" t="s">
        <v>134</v>
      </c>
      <c r="C22" s="35">
        <v>3</v>
      </c>
      <c r="D22" s="36">
        <f>(J22+K22+M22+N22)*C22/F22</f>
        <v>0</v>
      </c>
      <c r="E22" s="37">
        <f>(I22-K22+L22-N22+O22)*C22/F22</f>
        <v>2</v>
      </c>
      <c r="F22" s="38">
        <f>G22+H22</f>
        <v>75</v>
      </c>
      <c r="G22" s="39">
        <v>25</v>
      </c>
      <c r="H22" s="40">
        <f>I22+L22+O22</f>
        <v>50</v>
      </c>
      <c r="I22" s="41">
        <v>16</v>
      </c>
      <c r="J22" s="41"/>
      <c r="K22" s="41"/>
      <c r="L22" s="41">
        <v>10</v>
      </c>
      <c r="M22" s="41"/>
      <c r="N22" s="41"/>
      <c r="O22" s="41">
        <v>24</v>
      </c>
      <c r="P22" s="43"/>
      <c r="Q22" s="42" t="s">
        <v>80</v>
      </c>
      <c r="R22" s="48" t="s">
        <v>60</v>
      </c>
      <c r="S22" s="211" t="s">
        <v>53</v>
      </c>
      <c r="T22" s="212" t="s">
        <v>241</v>
      </c>
      <c r="U22" s="213"/>
    </row>
    <row r="23" spans="1:21" s="34" customFormat="1" ht="26.25" x14ac:dyDescent="0.25">
      <c r="A23" s="20">
        <v>12</v>
      </c>
      <c r="B23" s="90" t="s">
        <v>135</v>
      </c>
      <c r="C23" s="35">
        <v>3</v>
      </c>
      <c r="D23" s="36">
        <f>(J23+K23+M23+N23)*C23/F23</f>
        <v>0.24</v>
      </c>
      <c r="E23" s="37">
        <f>(I23-K23+L23-N23+O23)*C23/F23</f>
        <v>1.76</v>
      </c>
      <c r="F23" s="38">
        <f>G23+H23</f>
        <v>75</v>
      </c>
      <c r="G23" s="39">
        <v>25</v>
      </c>
      <c r="H23" s="40">
        <f>I23+L23+O23</f>
        <v>50</v>
      </c>
      <c r="I23" s="41">
        <v>6</v>
      </c>
      <c r="J23" s="41"/>
      <c r="K23" s="80">
        <v>6</v>
      </c>
      <c r="L23" s="41">
        <v>9</v>
      </c>
      <c r="M23" s="41"/>
      <c r="N23" s="41"/>
      <c r="O23" s="41">
        <v>35</v>
      </c>
      <c r="P23" s="43"/>
      <c r="Q23" s="42" t="s">
        <v>32</v>
      </c>
      <c r="R23" s="48" t="s">
        <v>61</v>
      </c>
      <c r="S23" s="211" t="s">
        <v>48</v>
      </c>
      <c r="T23" s="212" t="s">
        <v>199</v>
      </c>
      <c r="U23" s="244" t="s">
        <v>252</v>
      </c>
    </row>
    <row r="24" spans="1:21" s="34" customFormat="1" ht="30" customHeight="1" thickBot="1" x14ac:dyDescent="0.3">
      <c r="A24" s="20">
        <v>13</v>
      </c>
      <c r="B24" s="90" t="s">
        <v>136</v>
      </c>
      <c r="C24" s="35">
        <v>3</v>
      </c>
      <c r="D24" s="36">
        <f>(J24+K24+M24+N24)*C24/F24</f>
        <v>0</v>
      </c>
      <c r="E24" s="37">
        <f>(I24-K24+L24-N24+O24)*C24/F24</f>
        <v>2</v>
      </c>
      <c r="F24" s="38">
        <f>G24+H24</f>
        <v>75</v>
      </c>
      <c r="G24" s="39">
        <v>25</v>
      </c>
      <c r="H24" s="40">
        <f>I24+L24+O24</f>
        <v>50</v>
      </c>
      <c r="I24" s="41">
        <v>15</v>
      </c>
      <c r="J24" s="41"/>
      <c r="K24" s="41"/>
      <c r="L24" s="41">
        <v>35</v>
      </c>
      <c r="M24" s="41"/>
      <c r="N24" s="41"/>
      <c r="O24" s="41"/>
      <c r="P24" s="43"/>
      <c r="Q24" s="42"/>
      <c r="R24" s="48" t="s">
        <v>60</v>
      </c>
      <c r="S24" s="251" t="s">
        <v>48</v>
      </c>
      <c r="T24" s="243" t="s">
        <v>240</v>
      </c>
      <c r="U24" s="213"/>
    </row>
    <row r="25" spans="1:21" ht="24.95" customHeight="1" thickBot="1" x14ac:dyDescent="0.3">
      <c r="A25" s="260" t="s">
        <v>138</v>
      </c>
      <c r="B25" s="261"/>
      <c r="C25" s="6">
        <f t="shared" ref="C25:P25" si="5">SUM(C18:C24)</f>
        <v>22</v>
      </c>
      <c r="D25" s="119">
        <f t="shared" si="5"/>
        <v>0.42518518518518517</v>
      </c>
      <c r="E25" s="119">
        <f t="shared" si="5"/>
        <v>13.589715762273903</v>
      </c>
      <c r="F25" s="6">
        <f t="shared" si="5"/>
        <v>565</v>
      </c>
      <c r="G25" s="6">
        <f t="shared" si="5"/>
        <v>205</v>
      </c>
      <c r="H25" s="6">
        <f t="shared" si="5"/>
        <v>360</v>
      </c>
      <c r="I25" s="6">
        <f t="shared" si="5"/>
        <v>97</v>
      </c>
      <c r="J25" s="6">
        <f t="shared" si="5"/>
        <v>0</v>
      </c>
      <c r="K25" s="6">
        <f t="shared" si="5"/>
        <v>11</v>
      </c>
      <c r="L25" s="6">
        <f t="shared" si="5"/>
        <v>114</v>
      </c>
      <c r="M25" s="6">
        <f t="shared" si="5"/>
        <v>0</v>
      </c>
      <c r="N25" s="6">
        <f t="shared" si="5"/>
        <v>0</v>
      </c>
      <c r="O25" s="6">
        <f t="shared" si="5"/>
        <v>149</v>
      </c>
      <c r="P25" s="6">
        <f t="shared" si="5"/>
        <v>0</v>
      </c>
      <c r="Q25" s="121"/>
      <c r="R25" s="122"/>
      <c r="S25" s="245"/>
      <c r="T25" s="246"/>
    </row>
    <row r="26" spans="1:21" s="213" customFormat="1" ht="26.25" x14ac:dyDescent="0.25">
      <c r="A26" s="199">
        <v>14</v>
      </c>
      <c r="B26" s="200" t="s">
        <v>104</v>
      </c>
      <c r="C26" s="201">
        <v>1</v>
      </c>
      <c r="D26" s="202">
        <f>(J26+K26+M26+N26)*C26/F26</f>
        <v>0</v>
      </c>
      <c r="E26" s="203">
        <f>(I26-K26+L26-N26+O26)*C26/F26</f>
        <v>0.44</v>
      </c>
      <c r="F26" s="214">
        <f>G26+H26</f>
        <v>25</v>
      </c>
      <c r="G26" s="205">
        <v>14</v>
      </c>
      <c r="H26" s="215">
        <f>I26+L26+O26</f>
        <v>11</v>
      </c>
      <c r="I26" s="207">
        <v>1</v>
      </c>
      <c r="J26" s="207"/>
      <c r="K26" s="207"/>
      <c r="L26" s="207">
        <v>6</v>
      </c>
      <c r="M26" s="207"/>
      <c r="N26" s="207"/>
      <c r="O26" s="207">
        <v>4</v>
      </c>
      <c r="P26" s="208"/>
      <c r="Q26" s="209" t="s">
        <v>32</v>
      </c>
      <c r="R26" s="210" t="s">
        <v>60</v>
      </c>
      <c r="S26" s="211" t="s">
        <v>188</v>
      </c>
      <c r="T26" s="212" t="s">
        <v>242</v>
      </c>
    </row>
    <row r="27" spans="1:21" s="29" customFormat="1" ht="38.25" x14ac:dyDescent="0.25">
      <c r="A27" s="20">
        <v>15</v>
      </c>
      <c r="B27" s="160" t="s">
        <v>130</v>
      </c>
      <c r="C27" s="21">
        <v>2</v>
      </c>
      <c r="D27" s="22">
        <f>(J27+K27+M27+N27)*C27/F27</f>
        <v>0</v>
      </c>
      <c r="E27" s="23">
        <f>(I27-K27+L27-N27+O27)*C27/F27</f>
        <v>1.2</v>
      </c>
      <c r="F27" s="24">
        <f>G27+H27</f>
        <v>50</v>
      </c>
      <c r="G27" s="25">
        <v>20</v>
      </c>
      <c r="H27" s="26">
        <f>I27+L27+O27</f>
        <v>30</v>
      </c>
      <c r="I27" s="27">
        <v>10</v>
      </c>
      <c r="J27" s="27"/>
      <c r="K27" s="27"/>
      <c r="L27" s="27"/>
      <c r="M27" s="27"/>
      <c r="N27" s="27"/>
      <c r="O27" s="27">
        <v>20</v>
      </c>
      <c r="P27" s="27"/>
      <c r="Q27" s="28" t="s">
        <v>31</v>
      </c>
      <c r="R27" s="48" t="s">
        <v>60</v>
      </c>
      <c r="S27" s="242" t="s">
        <v>102</v>
      </c>
      <c r="T27" s="243" t="s">
        <v>243</v>
      </c>
      <c r="U27" s="244"/>
    </row>
    <row r="28" spans="1:21" s="29" customFormat="1" ht="33" customHeight="1" x14ac:dyDescent="0.25">
      <c r="A28" s="20">
        <v>16</v>
      </c>
      <c r="B28" s="91" t="s">
        <v>103</v>
      </c>
      <c r="C28" s="21">
        <v>2</v>
      </c>
      <c r="D28" s="22">
        <f>(J28+K28+M28+N28)*C28/F28</f>
        <v>0</v>
      </c>
      <c r="E28" s="23">
        <f>(I28-K28+L28-N28+O28)*C28/F28</f>
        <v>1.2</v>
      </c>
      <c r="F28" s="24">
        <f>G28+H28</f>
        <v>50</v>
      </c>
      <c r="G28" s="25">
        <v>20</v>
      </c>
      <c r="H28" s="26">
        <f>I28+L28+O28</f>
        <v>30</v>
      </c>
      <c r="I28" s="27"/>
      <c r="J28" s="27"/>
      <c r="K28" s="27"/>
      <c r="L28" s="27">
        <v>30</v>
      </c>
      <c r="M28" s="27"/>
      <c r="N28" s="27"/>
      <c r="O28" s="27"/>
      <c r="P28" s="27"/>
      <c r="Q28" s="28"/>
      <c r="R28" s="48" t="s">
        <v>60</v>
      </c>
      <c r="S28" s="242" t="s">
        <v>83</v>
      </c>
      <c r="T28" s="243" t="s">
        <v>225</v>
      </c>
      <c r="U28" s="244"/>
    </row>
    <row r="29" spans="1:21" s="34" customFormat="1" ht="26.25" x14ac:dyDescent="0.25">
      <c r="A29" s="95">
        <v>17</v>
      </c>
      <c r="B29" s="96" t="s">
        <v>105</v>
      </c>
      <c r="C29" s="97">
        <v>2</v>
      </c>
      <c r="D29" s="98">
        <f t="shared" ref="D29:D31" si="6">(J29+K29+M29+N29)*C29/F29</f>
        <v>0</v>
      </c>
      <c r="E29" s="99">
        <f t="shared" ref="E29:E31" si="7">(I29-K29+L29-N29+O29)*C29/F29</f>
        <v>1.2</v>
      </c>
      <c r="F29" s="100">
        <f t="shared" ref="F29:F31" si="8">G29+H29</f>
        <v>50</v>
      </c>
      <c r="G29" s="101">
        <v>20</v>
      </c>
      <c r="H29" s="102">
        <f t="shared" ref="H29:H31" si="9">I29+L29+O29</f>
        <v>30</v>
      </c>
      <c r="I29" s="83"/>
      <c r="J29" s="83"/>
      <c r="K29" s="83"/>
      <c r="L29" s="83">
        <v>30</v>
      </c>
      <c r="M29" s="83"/>
      <c r="N29" s="83"/>
      <c r="O29" s="83"/>
      <c r="P29" s="103"/>
      <c r="Q29" s="82"/>
      <c r="R29" s="83" t="s">
        <v>60</v>
      </c>
      <c r="S29" s="211" t="s">
        <v>48</v>
      </c>
      <c r="T29" s="251" t="s">
        <v>244</v>
      </c>
      <c r="U29" s="213"/>
    </row>
    <row r="30" spans="1:21" s="213" customFormat="1" ht="25.15" customHeight="1" x14ac:dyDescent="0.25">
      <c r="A30" s="199">
        <v>18</v>
      </c>
      <c r="B30" s="200" t="s">
        <v>194</v>
      </c>
      <c r="C30" s="201">
        <v>1</v>
      </c>
      <c r="D30" s="202">
        <f t="shared" si="6"/>
        <v>0</v>
      </c>
      <c r="E30" s="203">
        <f t="shared" si="7"/>
        <v>0.76</v>
      </c>
      <c r="F30" s="204">
        <f t="shared" si="8"/>
        <v>25</v>
      </c>
      <c r="G30" s="205">
        <v>6</v>
      </c>
      <c r="H30" s="206">
        <f t="shared" si="9"/>
        <v>19</v>
      </c>
      <c r="I30" s="207">
        <v>14</v>
      </c>
      <c r="J30" s="207"/>
      <c r="K30" s="207"/>
      <c r="L30" s="207">
        <v>5</v>
      </c>
      <c r="M30" s="207"/>
      <c r="N30" s="207"/>
      <c r="O30" s="207"/>
      <c r="P30" s="208"/>
      <c r="Q30" s="209"/>
      <c r="R30" s="210" t="s">
        <v>60</v>
      </c>
      <c r="S30" s="211" t="s">
        <v>193</v>
      </c>
      <c r="T30" s="212" t="s">
        <v>245</v>
      </c>
    </row>
    <row r="31" spans="1:21" s="34" customFormat="1" ht="25.15" customHeight="1" x14ac:dyDescent="0.25">
      <c r="A31" s="20">
        <v>19</v>
      </c>
      <c r="B31" s="90" t="s">
        <v>116</v>
      </c>
      <c r="C31" s="35">
        <v>2</v>
      </c>
      <c r="D31" s="36">
        <f t="shared" si="6"/>
        <v>0</v>
      </c>
      <c r="E31" s="37">
        <f t="shared" si="7"/>
        <v>1.6</v>
      </c>
      <c r="F31" s="38">
        <f t="shared" si="8"/>
        <v>50</v>
      </c>
      <c r="G31" s="39">
        <v>10</v>
      </c>
      <c r="H31" s="40">
        <f t="shared" si="9"/>
        <v>40</v>
      </c>
      <c r="I31" s="41"/>
      <c r="J31" s="41"/>
      <c r="K31" s="41"/>
      <c r="L31" s="41">
        <v>40</v>
      </c>
      <c r="M31" s="41"/>
      <c r="N31" s="41"/>
      <c r="O31" s="41"/>
      <c r="P31" s="43"/>
      <c r="Q31" s="42"/>
      <c r="R31" s="48" t="s">
        <v>60</v>
      </c>
      <c r="S31" s="251"/>
      <c r="T31" s="212"/>
      <c r="U31" s="213"/>
    </row>
    <row r="32" spans="1:21" s="34" customFormat="1" ht="30.75" thickBot="1" x14ac:dyDescent="0.3">
      <c r="A32" s="20">
        <v>20</v>
      </c>
      <c r="B32" s="90" t="s">
        <v>117</v>
      </c>
      <c r="C32" s="35">
        <v>8</v>
      </c>
      <c r="D32" s="36">
        <f t="shared" ref="D32" si="10">(J32+K32+M32+N32)*C32/F32</f>
        <v>0</v>
      </c>
      <c r="E32" s="37">
        <f t="shared" ref="E32" si="11">(I32-K32+L32-N32+O32)*C32/F32</f>
        <v>8</v>
      </c>
      <c r="F32" s="38">
        <f t="shared" ref="F32" si="12">G32+H32</f>
        <v>200</v>
      </c>
      <c r="G32" s="39"/>
      <c r="H32" s="40">
        <f t="shared" ref="H32" si="13">I32+L32+O32</f>
        <v>200</v>
      </c>
      <c r="I32" s="41"/>
      <c r="J32" s="41"/>
      <c r="K32" s="41"/>
      <c r="L32" s="41">
        <v>200</v>
      </c>
      <c r="M32" s="41"/>
      <c r="N32" s="41"/>
      <c r="O32" s="41"/>
      <c r="P32" s="43"/>
      <c r="Q32" s="42"/>
      <c r="R32" s="48" t="s">
        <v>60</v>
      </c>
      <c r="S32" s="251"/>
      <c r="T32" s="212"/>
      <c r="U32" s="213"/>
    </row>
    <row r="33" spans="1:21" ht="24.95" customHeight="1" thickBot="1" x14ac:dyDescent="0.3">
      <c r="A33" s="260" t="s">
        <v>139</v>
      </c>
      <c r="B33" s="261"/>
      <c r="C33" s="6">
        <f t="shared" ref="C33:P33" si="14">SUM(C26:C32)</f>
        <v>18</v>
      </c>
      <c r="D33" s="6">
        <f t="shared" si="14"/>
        <v>0</v>
      </c>
      <c r="E33" s="6">
        <f t="shared" si="14"/>
        <v>14.4</v>
      </c>
      <c r="F33" s="6">
        <f t="shared" si="14"/>
        <v>450</v>
      </c>
      <c r="G33" s="6">
        <f t="shared" si="14"/>
        <v>90</v>
      </c>
      <c r="H33" s="6">
        <f t="shared" si="14"/>
        <v>360</v>
      </c>
      <c r="I33" s="6">
        <f t="shared" si="14"/>
        <v>25</v>
      </c>
      <c r="J33" s="6">
        <f t="shared" si="14"/>
        <v>0</v>
      </c>
      <c r="K33" s="6">
        <f t="shared" si="14"/>
        <v>0</v>
      </c>
      <c r="L33" s="6">
        <f t="shared" si="14"/>
        <v>311</v>
      </c>
      <c r="M33" s="6">
        <f t="shared" si="14"/>
        <v>0</v>
      </c>
      <c r="N33" s="6">
        <f t="shared" si="14"/>
        <v>0</v>
      </c>
      <c r="O33" s="6">
        <f t="shared" si="14"/>
        <v>24</v>
      </c>
      <c r="P33" s="6">
        <f t="shared" si="14"/>
        <v>0</v>
      </c>
      <c r="Q33" s="121"/>
      <c r="R33" s="122"/>
      <c r="S33" s="252"/>
      <c r="T33" s="246"/>
    </row>
    <row r="34" spans="1:21" s="34" customFormat="1" ht="15.75" thickBot="1" x14ac:dyDescent="0.3">
      <c r="A34" s="358" t="s">
        <v>140</v>
      </c>
      <c r="B34" s="359"/>
      <c r="C34" s="104">
        <f t="shared" ref="C34:P34" si="15">C17+C25+C33</f>
        <v>60</v>
      </c>
      <c r="D34" s="129">
        <f t="shared" si="15"/>
        <v>1.859667943805875</v>
      </c>
      <c r="E34" s="129">
        <f t="shared" si="15"/>
        <v>40.940319947360848</v>
      </c>
      <c r="F34" s="104">
        <f t="shared" si="15"/>
        <v>1548</v>
      </c>
      <c r="G34" s="104">
        <f t="shared" si="15"/>
        <v>443</v>
      </c>
      <c r="H34" s="104">
        <f t="shared" si="15"/>
        <v>1105</v>
      </c>
      <c r="I34" s="104">
        <f t="shared" si="15"/>
        <v>189</v>
      </c>
      <c r="J34" s="104">
        <f t="shared" si="15"/>
        <v>0</v>
      </c>
      <c r="K34" s="104">
        <f t="shared" si="15"/>
        <v>21</v>
      </c>
      <c r="L34" s="104">
        <f t="shared" si="15"/>
        <v>530</v>
      </c>
      <c r="M34" s="104">
        <f t="shared" si="15"/>
        <v>0</v>
      </c>
      <c r="N34" s="104">
        <f t="shared" si="15"/>
        <v>30</v>
      </c>
      <c r="O34" s="104">
        <f t="shared" si="15"/>
        <v>386</v>
      </c>
      <c r="P34" s="104">
        <f t="shared" si="15"/>
        <v>0</v>
      </c>
      <c r="Q34" s="105"/>
      <c r="R34" s="106"/>
      <c r="S34" s="253" t="s">
        <v>12</v>
      </c>
      <c r="T34" s="254" t="s">
        <v>12</v>
      </c>
      <c r="U34" s="213"/>
    </row>
    <row r="35" spans="1:21" s="34" customFormat="1" x14ac:dyDescent="0.25">
      <c r="A35" s="107"/>
      <c r="B35" s="107"/>
      <c r="C35" s="126"/>
      <c r="D35" s="127"/>
      <c r="E35" s="126"/>
      <c r="F35" s="126"/>
      <c r="G35" s="108"/>
      <c r="H35" s="126"/>
      <c r="I35" s="126"/>
      <c r="J35" s="126"/>
      <c r="K35" s="126"/>
      <c r="L35" s="126"/>
      <c r="M35" s="126"/>
      <c r="N35" s="126"/>
      <c r="O35" s="126"/>
      <c r="P35" s="126"/>
      <c r="Q35" s="128"/>
      <c r="R35" s="109"/>
      <c r="S35" s="255"/>
      <c r="T35" s="256"/>
      <c r="U35" s="213"/>
    </row>
    <row r="36" spans="1:21" s="117" customFormat="1" ht="12" x14ac:dyDescent="0.2">
      <c r="A36" s="116">
        <v>21</v>
      </c>
      <c r="B36" s="114" t="s">
        <v>106</v>
      </c>
      <c r="C36" s="115">
        <v>2</v>
      </c>
      <c r="D36" s="115"/>
      <c r="E36" s="115"/>
      <c r="F36" s="115"/>
      <c r="G36" s="115">
        <v>20</v>
      </c>
      <c r="H36" s="115">
        <v>30</v>
      </c>
      <c r="I36" s="115">
        <v>14</v>
      </c>
      <c r="J36" s="115"/>
      <c r="K36" s="115"/>
      <c r="L36" s="115">
        <v>16</v>
      </c>
      <c r="M36" s="115"/>
      <c r="N36" s="115"/>
      <c r="O36" s="115"/>
      <c r="P36" s="115"/>
      <c r="Q36" s="116"/>
      <c r="R36" s="116" t="s">
        <v>60</v>
      </c>
      <c r="S36" s="234" t="s">
        <v>48</v>
      </c>
      <c r="T36" s="234" t="s">
        <v>246</v>
      </c>
      <c r="U36" s="257"/>
    </row>
    <row r="37" spans="1:21" x14ac:dyDescent="0.25">
      <c r="B37" s="16" t="s">
        <v>118</v>
      </c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R37"/>
      <c r="S37" s="240"/>
      <c r="T37" s="240"/>
    </row>
    <row r="38" spans="1:21" x14ac:dyDescent="0.25">
      <c r="B38" s="16" t="s">
        <v>67</v>
      </c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R38"/>
      <c r="S38" s="240"/>
      <c r="T38" s="240"/>
    </row>
  </sheetData>
  <mergeCells count="45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25:B25"/>
    <mergeCell ref="A33:B33"/>
    <mergeCell ref="R9:R10"/>
    <mergeCell ref="S9:S10"/>
    <mergeCell ref="T9:T10"/>
    <mergeCell ref="O9:O10"/>
    <mergeCell ref="P9:P10"/>
    <mergeCell ref="I7:K7"/>
    <mergeCell ref="L7:N7"/>
    <mergeCell ref="O7:Q7"/>
    <mergeCell ref="Q9:Q10"/>
    <mergeCell ref="A34:B34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A17:B17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1 rok</vt:lpstr>
      <vt:lpstr>2 rok</vt:lpstr>
      <vt:lpstr>3 rok</vt:lpstr>
      <vt:lpstr>'3 rok'!Obszar_wydruku</vt:lpstr>
      <vt:lpstr>'1 rok'!Tytuły_wydruku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2025-04-28T06:20:14Z</dcterms:modified>
</cp:coreProperties>
</file>